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/Users/carlosrobertoteixeiranetto/Documents/Democracia/Eleicoes_2024/"/>
    </mc:Choice>
  </mc:AlternateContent>
  <xr:revisionPtr revIDLastSave="0" documentId="13_ncr:1_{87124CE1-1AC8-DE47-9EF6-E6366B4BE260}" xr6:coauthVersionLast="47" xr6:coauthVersionMax="47" xr10:uidLastSave="{00000000-0000-0000-0000-000000000000}"/>
  <bookViews>
    <workbookView xWindow="360" yWindow="500" windowWidth="27540" windowHeight="16940" activeTab="5" xr2:uid="{8EAC531D-5FA1-A249-9608-ED692403358C}"/>
  </bookViews>
  <sheets>
    <sheet name="Resumo" sheetId="7" r:id="rId1"/>
    <sheet name="Fontes" sheetId="2" r:id="rId2"/>
    <sheet name="Votos Nominais" sheetId="1" r:id="rId3"/>
    <sheet name="Chart1" sheetId="4" r:id="rId4"/>
    <sheet name="Chart2" sheetId="8" r:id="rId5"/>
    <sheet name="Chart3" sheetId="9" r:id="rId6"/>
    <sheet name="Partidos" sheetId="3" r:id="rId7"/>
    <sheet name="Eleitos 2016 a 2024" sheetId="5" r:id="rId8"/>
  </sheets>
  <externalReferences>
    <externalReference r:id="rId9"/>
  </externalReferences>
  <definedNames>
    <definedName name="_xlnm._FilterDatabase" localSheetId="7" hidden="1">'Eleitos 2016 a 2024'!$A$1:$E$154</definedName>
    <definedName name="_xlnm._FilterDatabase" localSheetId="2" hidden="1">'Votos Nominais'!$A$1:$H$733</definedName>
  </definedNames>
  <calcPr calcId="191029"/>
  <pivotCaches>
    <pivotCache cacheId="747" r:id="rId10"/>
    <pivotCache cacheId="748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7" i="7" l="1"/>
  <c r="A46" i="7"/>
  <c r="B20" i="7" l="1"/>
  <c r="I5" i="3" l="1"/>
  <c r="I6" i="3"/>
  <c r="I7" i="3"/>
  <c r="I8" i="3"/>
  <c r="I9" i="3"/>
  <c r="I10" i="3"/>
  <c r="I11" i="3"/>
  <c r="I12" i="3"/>
  <c r="I13" i="3"/>
  <c r="I4" i="3"/>
  <c r="K17" i="3"/>
  <c r="L17" i="3"/>
  <c r="L13" i="3"/>
  <c r="L14" i="3"/>
  <c r="L15" i="3"/>
  <c r="L16" i="3"/>
  <c r="L18" i="3"/>
  <c r="L20" i="3"/>
  <c r="L21" i="3"/>
  <c r="L22" i="3"/>
  <c r="L23" i="3"/>
  <c r="L24" i="3"/>
  <c r="L25" i="3"/>
  <c r="L27" i="3"/>
  <c r="K13" i="3"/>
  <c r="K14" i="3"/>
  <c r="K15" i="3"/>
  <c r="K16" i="3"/>
  <c r="K18" i="3"/>
  <c r="K20" i="3"/>
  <c r="K21" i="3"/>
  <c r="K22" i="3"/>
  <c r="K23" i="3"/>
  <c r="K24" i="3"/>
  <c r="K25" i="3"/>
  <c r="K27" i="3"/>
  <c r="K12" i="3"/>
  <c r="L12" i="3"/>
  <c r="B43" i="2"/>
  <c r="A43" i="2"/>
  <c r="B57" i="2"/>
  <c r="B56" i="2"/>
  <c r="B53" i="2"/>
  <c r="B15" i="2"/>
  <c r="I22" i="1"/>
  <c r="I11" i="1"/>
  <c r="C20" i="7"/>
  <c r="C19" i="7"/>
  <c r="C18" i="7"/>
  <c r="C17" i="7"/>
  <c r="C16" i="7"/>
  <c r="C15" i="7"/>
  <c r="C14" i="7"/>
  <c r="L28" i="3" l="1"/>
  <c r="D19" i="7"/>
  <c r="D31" i="7" s="1"/>
  <c r="A42" i="7"/>
  <c r="A20" i="7"/>
  <c r="A32" i="7" s="1"/>
  <c r="A18" i="7"/>
  <c r="A30" i="7" s="1"/>
  <c r="B10" i="7"/>
  <c r="A10" i="7"/>
  <c r="B9" i="7"/>
  <c r="A9" i="7"/>
  <c r="A1" i="7"/>
  <c r="B54" i="2"/>
  <c r="A57" i="2" s="1"/>
  <c r="B40" i="2"/>
  <c r="B45" i="2"/>
  <c r="B46" i="2"/>
  <c r="A56" i="2" l="1"/>
  <c r="E13" i="2" l="1"/>
  <c r="E11" i="2"/>
  <c r="E10" i="2"/>
  <c r="E9" i="2"/>
  <c r="E8" i="2"/>
  <c r="D10" i="2"/>
  <c r="D9" i="2"/>
  <c r="D8" i="2"/>
  <c r="B32" i="7"/>
  <c r="C32" i="7" s="1"/>
  <c r="E31" i="7"/>
  <c r="E27" i="7"/>
  <c r="I23" i="7"/>
  <c r="E19" i="7"/>
  <c r="F19" i="7" s="1"/>
  <c r="C43" i="7"/>
  <c r="C42" i="7"/>
  <c r="C41" i="7"/>
  <c r="C40" i="7"/>
  <c r="E15" i="7"/>
  <c r="F15" i="7" s="1"/>
  <c r="C39" i="7"/>
  <c r="C38" i="7"/>
  <c r="C9" i="7"/>
  <c r="A7" i="7"/>
  <c r="A5" i="7"/>
  <c r="A4" i="7"/>
  <c r="D3" i="7"/>
  <c r="D15" i="7" s="1"/>
  <c r="D27" i="7" s="1"/>
  <c r="A3" i="7"/>
  <c r="A2" i="7"/>
  <c r="F20" i="7" l="1"/>
  <c r="A15" i="7"/>
  <c r="A27" i="7" s="1"/>
  <c r="A39" i="7"/>
  <c r="A40" i="7"/>
  <c r="A16" i="7"/>
  <c r="A28" i="7" s="1"/>
  <c r="A41" i="7"/>
  <c r="A17" i="7"/>
  <c r="A29" i="7" s="1"/>
  <c r="A38" i="7"/>
  <c r="A14" i="7"/>
  <c r="A26" i="7" s="1"/>
  <c r="A43" i="7"/>
  <c r="A19" i="7"/>
  <c r="A31" i="7" s="1"/>
  <c r="C29" i="7"/>
  <c r="B41" i="7" s="1"/>
  <c r="F31" i="7"/>
  <c r="D11" i="2"/>
  <c r="C26" i="7"/>
  <c r="B38" i="7" s="1"/>
  <c r="F27" i="7"/>
  <c r="I20" i="7"/>
  <c r="C27" i="7"/>
  <c r="B39" i="7" s="1"/>
  <c r="C46" i="7"/>
  <c r="C47" i="7" s="1"/>
  <c r="C30" i="7"/>
  <c r="B42" i="7" s="1"/>
  <c r="B6" i="7"/>
  <c r="C28" i="7"/>
  <c r="B40" i="7" s="1"/>
  <c r="C31" i="7"/>
  <c r="B43" i="7" s="1"/>
  <c r="B46" i="7" l="1"/>
  <c r="B47" i="7" s="1"/>
  <c r="K28" i="3" l="1"/>
  <c r="B34" i="2"/>
  <c r="D36" i="2" s="1"/>
  <c r="B36" i="2"/>
  <c r="B48" i="2" s="1"/>
  <c r="B32" i="2"/>
  <c r="B22" i="2"/>
  <c r="B25" i="2"/>
  <c r="B27" i="2"/>
  <c r="B41" i="2" s="1"/>
  <c r="B9" i="2"/>
  <c r="B13" i="2"/>
  <c r="D13" i="2" s="1"/>
  <c r="D12" i="2" s="1"/>
  <c r="B17" i="2"/>
  <c r="B3" i="7" l="1"/>
  <c r="B42" i="2"/>
  <c r="B2" i="7"/>
  <c r="B7" i="7"/>
  <c r="B5" i="7"/>
  <c r="B58" i="2" l="1"/>
  <c r="B60" i="2" s="1"/>
  <c r="E3" i="7"/>
  <c r="B44" i="2"/>
  <c r="B4" i="7"/>
  <c r="B8" i="7" s="1"/>
  <c r="I8" i="7" s="1"/>
  <c r="B51" i="2" l="1"/>
  <c r="M28" i="3" s="1"/>
  <c r="B47" i="2"/>
  <c r="E7" i="7"/>
  <c r="E8" i="7" s="1"/>
  <c r="I3" i="7"/>
  <c r="G3" i="7"/>
  <c r="B49" i="2" l="1"/>
  <c r="B11" i="7"/>
  <c r="I11" i="7" s="1"/>
  <c r="C51" i="2" l="1"/>
  <c r="D37" i="2"/>
  <c r="C47" i="2"/>
  <c r="C56" i="2"/>
  <c r="C2" i="7" s="1"/>
  <c r="C57" i="2"/>
  <c r="C3" i="7" s="1"/>
  <c r="D39" i="7" s="1"/>
  <c r="C60" i="2"/>
  <c r="C4" i="7" s="1"/>
  <c r="C58" i="2"/>
  <c r="C45" i="2"/>
  <c r="C49" i="2"/>
  <c r="C40" i="2"/>
  <c r="C46" i="2"/>
  <c r="C48" i="2"/>
  <c r="C7" i="7" s="1"/>
  <c r="D43" i="7" s="1"/>
  <c r="C43" i="2"/>
  <c r="C41" i="2"/>
  <c r="C5" i="7" s="1"/>
  <c r="D41" i="7" s="1"/>
  <c r="C42" i="2"/>
  <c r="C44" i="2"/>
  <c r="F3" i="7" l="1"/>
  <c r="H3" i="7" s="1"/>
  <c r="C6" i="7"/>
  <c r="D42" i="7" s="1"/>
  <c r="D40" i="7"/>
  <c r="D38" i="7"/>
  <c r="D46" i="7" s="1"/>
  <c r="D47" i="7" s="1"/>
  <c r="F7" i="7" l="1"/>
  <c r="F8" i="7" s="1"/>
  <c r="C8" i="7"/>
</calcChain>
</file>

<file path=xl/sharedStrings.xml><?xml version="1.0" encoding="utf-8"?>
<sst xmlns="http://schemas.openxmlformats.org/spreadsheetml/2006/main" count="1155" uniqueCount="501">
  <si>
    <t>REPUBLICANOS</t>
  </si>
  <si>
    <t>votos</t>
  </si>
  <si>
    <t>Votos Válidos</t>
  </si>
  <si>
    <t>Anulados</t>
  </si>
  <si>
    <t>Anulados Sub Judice</t>
  </si>
  <si>
    <t>Nulos</t>
  </si>
  <si>
    <t>Em Branco</t>
  </si>
  <si>
    <t>Reeleito</t>
  </si>
  <si>
    <t>PL</t>
  </si>
  <si>
    <t>PSD</t>
  </si>
  <si>
    <t>PT</t>
  </si>
  <si>
    <t>E</t>
  </si>
  <si>
    <t>PP</t>
  </si>
  <si>
    <t>PSOL</t>
  </si>
  <si>
    <t>PV</t>
  </si>
  <si>
    <t>MDB</t>
  </si>
  <si>
    <t>PSDB</t>
  </si>
  <si>
    <t>PDT</t>
  </si>
  <si>
    <t>UNIÃO</t>
  </si>
  <si>
    <t>PRD</t>
  </si>
  <si>
    <t>PSB</t>
  </si>
  <si>
    <t>PODE</t>
  </si>
  <si>
    <t>NOVO</t>
  </si>
  <si>
    <t>SOLIDARIEDADE</t>
  </si>
  <si>
    <t>REDE</t>
  </si>
  <si>
    <t>AGIR</t>
  </si>
  <si>
    <t>PC DO B</t>
  </si>
  <si>
    <t>MOBILIZA</t>
  </si>
  <si>
    <t>CIDADANIA</t>
  </si>
  <si>
    <t>Nome Candidato</t>
  </si>
  <si>
    <t>Partido</t>
  </si>
  <si>
    <t>%</t>
  </si>
  <si>
    <t>Votos</t>
  </si>
  <si>
    <t>Eleito</t>
  </si>
  <si>
    <t>ordem 2</t>
  </si>
  <si>
    <t>Votos Acum</t>
  </si>
  <si>
    <t>Total de votos nominais</t>
  </si>
  <si>
    <t>Votos Legenda</t>
  </si>
  <si>
    <t>Votos Nulos</t>
  </si>
  <si>
    <t>Compareceram</t>
  </si>
  <si>
    <t>Votos válidos</t>
  </si>
  <si>
    <t>Votos nominais</t>
  </si>
  <si>
    <t>Votos para legenda</t>
  </si>
  <si>
    <t>Eleitorado apurado</t>
  </si>
  <si>
    <t>Comparecimento</t>
  </si>
  <si>
    <t>Abstenção</t>
  </si>
  <si>
    <t>inclui anulados subjudice</t>
  </si>
  <si>
    <t>Subtotal</t>
  </si>
  <si>
    <t>exclue anulados sub judice</t>
  </si>
  <si>
    <t>Abstenções</t>
  </si>
  <si>
    <t>Total Eleitores</t>
  </si>
  <si>
    <t>Quociente Eleitoral</t>
  </si>
  <si>
    <t>Cadeiras</t>
  </si>
  <si>
    <t>Sum of Votos</t>
  </si>
  <si>
    <t>Row Labels</t>
  </si>
  <si>
    <t>Grand Total</t>
  </si>
  <si>
    <t>(blank)</t>
  </si>
  <si>
    <t>Column Labels</t>
  </si>
  <si>
    <t>Count of Reeleito</t>
  </si>
  <si>
    <t>Partidos com votos e sem cadeira</t>
  </si>
  <si>
    <t>cadeiras</t>
  </si>
  <si>
    <t>Brancos e Nulos</t>
  </si>
  <si>
    <t>Votaram nominalmente e não elegeram</t>
  </si>
  <si>
    <t>Elegeram nominalmente</t>
  </si>
  <si>
    <t>Candidatos</t>
  </si>
  <si>
    <t>VoteNet</t>
  </si>
  <si>
    <t>Quociente Eleitoral (QE)</t>
  </si>
  <si>
    <t>Reeleitos</t>
  </si>
  <si>
    <t>Ano</t>
  </si>
  <si>
    <t xml:space="preserve"> PTB</t>
  </si>
  <si>
    <t>Observação</t>
  </si>
  <si>
    <t>Suplente em mandato</t>
  </si>
  <si>
    <t>Count of Nome Candidato</t>
  </si>
  <si>
    <t>Minoria mais votada</t>
  </si>
  <si>
    <t>Maioria menos votada</t>
  </si>
  <si>
    <t>Caminho TSE&gt; Totalização&gt; Vereador &gt; Votos Válidos</t>
  </si>
  <si>
    <t>Votos Brancos</t>
  </si>
  <si>
    <t xml:space="preserve">Ano: </t>
  </si>
  <si>
    <t>Cidade:</t>
  </si>
  <si>
    <t>Cargo:</t>
  </si>
  <si>
    <t>Vereadores</t>
  </si>
  <si>
    <t>Eleições 2020</t>
  </si>
  <si>
    <t>Eleições 2016</t>
  </si>
  <si>
    <t>Distribuição dos Eleitores</t>
  </si>
  <si>
    <t>Não elegeram nominalmente</t>
  </si>
  <si>
    <t>Controle</t>
  </si>
  <si>
    <t>Federações</t>
  </si>
  <si>
    <t>PSDB  &amp; CIDADANIA</t>
  </si>
  <si>
    <t>PSOL&amp;REDE</t>
  </si>
  <si>
    <t>PT&amp; PCdoB&amp; PV</t>
  </si>
  <si>
    <t>São José dos Campos</t>
  </si>
  <si>
    <t>Votos a candidatos concorrentes · 89,83%</t>
  </si>
  <si>
    <t>16.383 · 4,06%</t>
  </si>
  <si>
    <t>24.716 · 6,12%</t>
  </si>
  <si>
    <t>ordem 1</t>
  </si>
  <si>
    <t xml:space="preserve">Amelia Naomi </t>
  </si>
  <si>
    <t xml:space="preserve">Fabião Zagueiro </t>
  </si>
  <si>
    <t xml:space="preserve">Thomaz Henrique </t>
  </si>
  <si>
    <t xml:space="preserve">Roberto Chagas </t>
  </si>
  <si>
    <t xml:space="preserve">Fernando Petiti </t>
  </si>
  <si>
    <t xml:space="preserve">Marcão da Academia Ao Ar Livre </t>
  </si>
  <si>
    <t xml:space="preserve">Zé Luís </t>
  </si>
  <si>
    <t xml:space="preserve">Renato Santiago </t>
  </si>
  <si>
    <t xml:space="preserve">Juliana Fraga </t>
  </si>
  <si>
    <t xml:space="preserve">Carlos Abranches </t>
  </si>
  <si>
    <t xml:space="preserve">Rafael Pascucci </t>
  </si>
  <si>
    <t xml:space="preserve">Roberto do Eleven </t>
  </si>
  <si>
    <t xml:space="preserve">Lino Bispo </t>
  </si>
  <si>
    <t xml:space="preserve">Claudio Apolinario </t>
  </si>
  <si>
    <t xml:space="preserve">Marcelo Garcia </t>
  </si>
  <si>
    <t xml:space="preserve">Milton Vieira Filho </t>
  </si>
  <si>
    <t xml:space="preserve">Senna </t>
  </si>
  <si>
    <t xml:space="preserve">Rogério da Acasem </t>
  </si>
  <si>
    <t xml:space="preserve">Sidney Campos </t>
  </si>
  <si>
    <t xml:space="preserve">Sérgio Camargo </t>
  </si>
  <si>
    <t xml:space="preserve">Gilson Campos </t>
  </si>
  <si>
    <t>Professora Jéssica Marques</t>
  </si>
  <si>
    <t>Tiveram mais votos que os eleitos</t>
  </si>
  <si>
    <t>Rodrigo da Dulce</t>
  </si>
  <si>
    <t>Dudu Sivinski</t>
  </si>
  <si>
    <t>AVANTE</t>
  </si>
  <si>
    <t>Juvenil Silverio</t>
  </si>
  <si>
    <t>Esdras Protetor</t>
  </si>
  <si>
    <t>Júnior da Farmácia</t>
  </si>
  <si>
    <t>Shakespeare Carvalho</t>
  </si>
  <si>
    <t>Rosana Rabelo</t>
  </si>
  <si>
    <t>Cyborg</t>
  </si>
  <si>
    <t>Vanderlei da Graça D Madureira</t>
  </si>
  <si>
    <t>Edivaldo Santos</t>
  </si>
  <si>
    <t>Dr. José Claudio</t>
  </si>
  <si>
    <t>Wagner Lima</t>
  </si>
  <si>
    <t>Miranda Ueb</t>
  </si>
  <si>
    <t>Mota</t>
  </si>
  <si>
    <t>Walter Hayashi</t>
  </si>
  <si>
    <t>Victor Aleixo</t>
  </si>
  <si>
    <t>Helio Nishimoto</t>
  </si>
  <si>
    <t>Gé Mais Comunidade</t>
  </si>
  <si>
    <t>Juciane Cunha</t>
  </si>
  <si>
    <t>Ademir Pereira</t>
  </si>
  <si>
    <t>Lin Fernandes</t>
  </si>
  <si>
    <t>Lino Couto</t>
  </si>
  <si>
    <t>Gustavo Sabóia</t>
  </si>
  <si>
    <t>Alexandre da Homicídios</t>
  </si>
  <si>
    <t>Mestre Daniel</t>
  </si>
  <si>
    <t>Valdir Alvarenga</t>
  </si>
  <si>
    <t>Rosi Diretora</t>
  </si>
  <si>
    <t>Doutora Débora</t>
  </si>
  <si>
    <t xml:space="preserve">Bruniely Lemos </t>
  </si>
  <si>
    <t>Pedro Lima</t>
  </si>
  <si>
    <t>Ingrid de Sa</t>
  </si>
  <si>
    <t>Protetora Tia Dany</t>
  </si>
  <si>
    <t>Marilu Godoi</t>
  </si>
  <si>
    <t>Lucia Galvao</t>
  </si>
  <si>
    <t>Tampão</t>
  </si>
  <si>
    <t>Vanessa Fortes</t>
  </si>
  <si>
    <t>Jamilton</t>
  </si>
  <si>
    <t>Solange Moraes</t>
  </si>
  <si>
    <t>Serginho Zona Norte</t>
  </si>
  <si>
    <t>Marçal do Cecoi</t>
  </si>
  <si>
    <t>Marcão Interlagos</t>
  </si>
  <si>
    <t>Patricia Borges</t>
  </si>
  <si>
    <t>Gilvan Duarte o Farmaceutico</t>
  </si>
  <si>
    <t>Lucas Valentim</t>
  </si>
  <si>
    <t>Ze Carlos dos Condutores</t>
  </si>
  <si>
    <t>Jonatas Pereira</t>
  </si>
  <si>
    <t>Miguel Antonio</t>
  </si>
  <si>
    <t>Fernanda Schmitt</t>
  </si>
  <si>
    <t>Delsnira Magalhães</t>
  </si>
  <si>
    <t>Peixeiro</t>
  </si>
  <si>
    <t>André Carletti</t>
  </si>
  <si>
    <t>Prof. Luis</t>
  </si>
  <si>
    <t>Nego Jackson</t>
  </si>
  <si>
    <t>Professor Roberval</t>
  </si>
  <si>
    <t>Vinícius Corrêa do Rural</t>
  </si>
  <si>
    <t>Tia Taty</t>
  </si>
  <si>
    <t>Zé Carlos Nunes</t>
  </si>
  <si>
    <t>Renato e Lutadores do Banhado</t>
  </si>
  <si>
    <t>Willis</t>
  </si>
  <si>
    <t>Madah</t>
  </si>
  <si>
    <t>Jairo Santos</t>
  </si>
  <si>
    <t>Bombeiro Alex</t>
  </si>
  <si>
    <t>Rodrigo Motorista</t>
  </si>
  <si>
    <t>Douglas do Tio João</t>
  </si>
  <si>
    <t>Rafael do Mercadinho</t>
  </si>
  <si>
    <t>Luciano Sam</t>
  </si>
  <si>
    <t>Kaleb do Gás</t>
  </si>
  <si>
    <t>Wellington Bebê</t>
  </si>
  <si>
    <t>Elena Tateishi</t>
  </si>
  <si>
    <t>Sgt Sensei Jefferson</t>
  </si>
  <si>
    <t>Claudinho Gordinho</t>
  </si>
  <si>
    <t>Adriana Prado</t>
  </si>
  <si>
    <t>Cleide do Povo</t>
  </si>
  <si>
    <t>Dr Joao Ferneda</t>
  </si>
  <si>
    <t>Miro do Altos de Santana</t>
  </si>
  <si>
    <t>Julianda Rocha</t>
  </si>
  <si>
    <t>Douglas Porto</t>
  </si>
  <si>
    <t>Jorge Kumakura</t>
  </si>
  <si>
    <t>Sandra Cristiny</t>
  </si>
  <si>
    <t>Adriano do Bar</t>
  </si>
  <si>
    <t>Felipe Braga</t>
  </si>
  <si>
    <t>Prof Ito Naressi</t>
  </si>
  <si>
    <t>Manabu</t>
  </si>
  <si>
    <t>Tonhao Dutra</t>
  </si>
  <si>
    <t>Chita Onofre</t>
  </si>
  <si>
    <t>Marcelo da Farmácia</t>
  </si>
  <si>
    <t>Paula Preta Conservadora</t>
  </si>
  <si>
    <t>Gilson Machado</t>
  </si>
  <si>
    <t>Weller Bancada Trabalhadores</t>
  </si>
  <si>
    <t>PSTU</t>
  </si>
  <si>
    <t>Henrique Veneziani</t>
  </si>
  <si>
    <t>Jaime do Restaurante</t>
  </si>
  <si>
    <t>Professora Kathyão</t>
  </si>
  <si>
    <t>Verinha</t>
  </si>
  <si>
    <t>André Cabral</t>
  </si>
  <si>
    <t>Luizinho da Farmacia</t>
  </si>
  <si>
    <t>Mariara Freitas</t>
  </si>
  <si>
    <t>Luizinho Lava Rápido</t>
  </si>
  <si>
    <t>Derlano da Adega</t>
  </si>
  <si>
    <t>Ailcy do Desafio Jovem</t>
  </si>
  <si>
    <t>Dra Ariane Joice</t>
  </si>
  <si>
    <t>Ritiele Oliveira</t>
  </si>
  <si>
    <t>Ana da Norte</t>
  </si>
  <si>
    <t>Mancilha do Mercadinho</t>
  </si>
  <si>
    <t>Jair Ramalho</t>
  </si>
  <si>
    <t>Rogério da Foto Santos</t>
  </si>
  <si>
    <t>Fabio Rato</t>
  </si>
  <si>
    <t>Dr Fabiano Prado</t>
  </si>
  <si>
    <t>Leno</t>
  </si>
  <si>
    <t>Vinícius dos Anjos</t>
  </si>
  <si>
    <t>Pedro Antunes Neto</t>
  </si>
  <si>
    <t>Dra Neusa do Carmo</t>
  </si>
  <si>
    <t>Marcelo União</t>
  </si>
  <si>
    <t>Rubens Renovação</t>
  </si>
  <si>
    <t>Marquinhos da Fiscalização</t>
  </si>
  <si>
    <t>Júlio César</t>
  </si>
  <si>
    <t>Analu Oliveira</t>
  </si>
  <si>
    <t>Brito</t>
  </si>
  <si>
    <t>Marajó</t>
  </si>
  <si>
    <t>Maninho Cem Por Cento</t>
  </si>
  <si>
    <t>Alípio Vilar</t>
  </si>
  <si>
    <t>Fabrício Filho</t>
  </si>
  <si>
    <t>Cachorrinho</t>
  </si>
  <si>
    <t>Fred do Espaço Balaioo</t>
  </si>
  <si>
    <t>Pepeu</t>
  </si>
  <si>
    <t>Baulé</t>
  </si>
  <si>
    <t>Quinzinho</t>
  </si>
  <si>
    <t>Marcelo Ribeiro</t>
  </si>
  <si>
    <t>Amauri dos Santos</t>
  </si>
  <si>
    <t>Lucas Raphael</t>
  </si>
  <si>
    <t>Ricardo Sampaio</t>
  </si>
  <si>
    <t>Benê Protetora</t>
  </si>
  <si>
    <t>Mariinha Costa</t>
  </si>
  <si>
    <t>Dr Wesley Viana</t>
  </si>
  <si>
    <t>Marco do Pet</t>
  </si>
  <si>
    <t>Fião da Van</t>
  </si>
  <si>
    <t>Alexandre Goes</t>
  </si>
  <si>
    <t>Carlinhos do Resgate</t>
  </si>
  <si>
    <t>Marcos Trigueiro</t>
  </si>
  <si>
    <t>Luciano Barriga</t>
  </si>
  <si>
    <t>Fernandão</t>
  </si>
  <si>
    <t>Dr Raphael</t>
  </si>
  <si>
    <t>Tote</t>
  </si>
  <si>
    <t>Policial Ramos</t>
  </si>
  <si>
    <t>Eduardo Guedes</t>
  </si>
  <si>
    <t>Alan Silva</t>
  </si>
  <si>
    <t>Maiara Morais</t>
  </si>
  <si>
    <t>Richard Pexe</t>
  </si>
  <si>
    <t>Luis Costa</t>
  </si>
  <si>
    <t>Grec Mercearia</t>
  </si>
  <si>
    <t>Amigo Clóvis</t>
  </si>
  <si>
    <t>Siena da Auto Escola</t>
  </si>
  <si>
    <t>Cabo Renan Vaz</t>
  </si>
  <si>
    <t>Jonas Goleiro</t>
  </si>
  <si>
    <t>Raimundo da Padaria</t>
  </si>
  <si>
    <t>Fabião Caminhoneiro</t>
  </si>
  <si>
    <t>Maria Benedicto</t>
  </si>
  <si>
    <t>Luigi Bertoncini</t>
  </si>
  <si>
    <t>Poliana Campos</t>
  </si>
  <si>
    <t>Tathi Sales</t>
  </si>
  <si>
    <t>Adriano Figuinha</t>
  </si>
  <si>
    <t>Rogerinho</t>
  </si>
  <si>
    <t>Arquiteta Rosana</t>
  </si>
  <si>
    <t>Pablo da Tapeçaria</t>
  </si>
  <si>
    <t>Paulinho Fortvale</t>
  </si>
  <si>
    <t>Professora Lilian</t>
  </si>
  <si>
    <t>Letícia Carvalho</t>
  </si>
  <si>
    <t>Mari Luz Advogada</t>
  </si>
  <si>
    <t>Carlão do Coco</t>
  </si>
  <si>
    <t>Professora Ieda Maciel</t>
  </si>
  <si>
    <t>Jonas Fortes</t>
  </si>
  <si>
    <t>Marquinho do Americano</t>
  </si>
  <si>
    <t>Leonel Santos</t>
  </si>
  <si>
    <t>Virgínia</t>
  </si>
  <si>
    <t>Bruna e Coletivo de Mulheres</t>
  </si>
  <si>
    <t>Osmar Ferreira</t>
  </si>
  <si>
    <t>Rozana Santos</t>
  </si>
  <si>
    <t>Willião da Vila</t>
  </si>
  <si>
    <t>Juliana Rodrigues</t>
  </si>
  <si>
    <t>Juliano Garavaggio</t>
  </si>
  <si>
    <t>Eunice Leite</t>
  </si>
  <si>
    <t>Davi da Vez</t>
  </si>
  <si>
    <t>Luana Casa de Jorge</t>
  </si>
  <si>
    <t>Marcelo Adsumus</t>
  </si>
  <si>
    <t>Rosangela Alvim</t>
  </si>
  <si>
    <t>Lu Cascavel</t>
  </si>
  <si>
    <t>Lissa Galvão</t>
  </si>
  <si>
    <t>Édison da Saúde</t>
  </si>
  <si>
    <t>João da Moda</t>
  </si>
  <si>
    <t>Dola Helenildo</t>
  </si>
  <si>
    <t>Silvio Alessander</t>
  </si>
  <si>
    <t>Professor Paixão</t>
  </si>
  <si>
    <t>Patricia Valdelia</t>
  </si>
  <si>
    <t>Luis Fabiano Bancada do Marrom</t>
  </si>
  <si>
    <t>Cris da Guarda</t>
  </si>
  <si>
    <t>Jose Lopes Dinho</t>
  </si>
  <si>
    <t>Luana Romani</t>
  </si>
  <si>
    <t>Indião da Pousada</t>
  </si>
  <si>
    <t>Renatâo e Coletivo Operário</t>
  </si>
  <si>
    <t>Jutai Muniz</t>
  </si>
  <si>
    <t>Danielle Xanchão</t>
  </si>
  <si>
    <t>Professora Sandra Sobrinho</t>
  </si>
  <si>
    <t>Aécio Mota</t>
  </si>
  <si>
    <t>Prof. Kiko Escola do Timão</t>
  </si>
  <si>
    <t>Psicóloga Valéria</t>
  </si>
  <si>
    <t>Benjamim Santana</t>
  </si>
  <si>
    <t>Professor Jeremias</t>
  </si>
  <si>
    <t>Gradella</t>
  </si>
  <si>
    <t>Sonia do Sacolao</t>
  </si>
  <si>
    <t>Márcia Boschi</t>
  </si>
  <si>
    <t>Solange do Emprego</t>
  </si>
  <si>
    <t>Monalisa Oliveira</t>
  </si>
  <si>
    <t>Cassio Moutinho</t>
  </si>
  <si>
    <t>Jair Vaz</t>
  </si>
  <si>
    <t>Prado do Pesqueiro</t>
  </si>
  <si>
    <t>Mineirinho do Uber</t>
  </si>
  <si>
    <t>Gustavo Pietraroia</t>
  </si>
  <si>
    <t>Eden Prata</t>
  </si>
  <si>
    <t>Fabiano Vigilante</t>
  </si>
  <si>
    <t>Alessandra Dogslove</t>
  </si>
  <si>
    <t>Todynho</t>
  </si>
  <si>
    <t>Professor Felipe</t>
  </si>
  <si>
    <t>Luís Nogueira</t>
  </si>
  <si>
    <t>Regiane Bezerra</t>
  </si>
  <si>
    <t>Feio da Leste</t>
  </si>
  <si>
    <t>Marcia Conforte</t>
  </si>
  <si>
    <t>Prof. Suzi Moreto</t>
  </si>
  <si>
    <t>Carolina Ashira</t>
  </si>
  <si>
    <t>Márcio Sales</t>
  </si>
  <si>
    <t>Vulcão</t>
  </si>
  <si>
    <t>Raquel de Paula</t>
  </si>
  <si>
    <t>Jandira do Hortifruti</t>
  </si>
  <si>
    <t>Professora Glória</t>
  </si>
  <si>
    <t>Octavio do Marketing Digital</t>
  </si>
  <si>
    <t>Tião do Povo</t>
  </si>
  <si>
    <t>Tekka Rita</t>
  </si>
  <si>
    <t>Profª Carmen Padilha</t>
  </si>
  <si>
    <t>Tatu Táxi</t>
  </si>
  <si>
    <t>Professora Noelma</t>
  </si>
  <si>
    <t>Rodrigo Moreno</t>
  </si>
  <si>
    <t>Zanete Helena</t>
  </si>
  <si>
    <t>Jorge da Norte</t>
  </si>
  <si>
    <t>Sandra Dias</t>
  </si>
  <si>
    <t>Viana</t>
  </si>
  <si>
    <t>Sol da Adc</t>
  </si>
  <si>
    <t>Profa Lucia Felix</t>
  </si>
  <si>
    <t>Regina Celly</t>
  </si>
  <si>
    <t>Alex Valins</t>
  </si>
  <si>
    <t>Dutra</t>
  </si>
  <si>
    <t>Geraldo Batista</t>
  </si>
  <si>
    <t>Rafael Putovisky</t>
  </si>
  <si>
    <t>Ana Ramos</t>
  </si>
  <si>
    <t>Sindico Pepito</t>
  </si>
  <si>
    <t>Alfeu</t>
  </si>
  <si>
    <t>Dr João da Silva</t>
  </si>
  <si>
    <t>Mara Debora</t>
  </si>
  <si>
    <t>Alex do Posto</t>
  </si>
  <si>
    <t>Léo Lima</t>
  </si>
  <si>
    <t>Tia Dani</t>
  </si>
  <si>
    <t>Val da Ow Mãe</t>
  </si>
  <si>
    <t>Luciana Soler</t>
  </si>
  <si>
    <t>Renato Zecca</t>
  </si>
  <si>
    <t>Serpa</t>
  </si>
  <si>
    <t>Flavia Arquiteta</t>
  </si>
  <si>
    <t>Florivaldo Rocha Nenê</t>
  </si>
  <si>
    <t>Sílvio Júnior</t>
  </si>
  <si>
    <t>Marcelo Nagaoka</t>
  </si>
  <si>
    <t>Cleide Fisioterapeuta</t>
  </si>
  <si>
    <t>Debora Montés</t>
  </si>
  <si>
    <t>Elza Carneiro</t>
  </si>
  <si>
    <t>Janet Navarro</t>
  </si>
  <si>
    <t>Fábio Surdão</t>
  </si>
  <si>
    <t>Paulo Gomes</t>
  </si>
  <si>
    <t>Edu Resgatando São José</t>
  </si>
  <si>
    <t>Geraldo Albino</t>
  </si>
  <si>
    <t>Willian da Farmacia</t>
  </si>
  <si>
    <t>Maria do Amarelinho</t>
  </si>
  <si>
    <t>Mazé Vera</t>
  </si>
  <si>
    <t>Yuri Moreno</t>
  </si>
  <si>
    <t>Mari Garcia Caveira</t>
  </si>
  <si>
    <t>Marcos Sabadeira</t>
  </si>
  <si>
    <t>Chef Dri Rebouças</t>
  </si>
  <si>
    <t>Valéria de Pàula</t>
  </si>
  <si>
    <t>Sargento Isidoro</t>
  </si>
  <si>
    <t>Lucas Rezende</t>
  </si>
  <si>
    <t>Ailton Opala Laranja</t>
  </si>
  <si>
    <t>Ju Andreoti</t>
  </si>
  <si>
    <t>Geruza Matos</t>
  </si>
  <si>
    <t>Moises Pereira</t>
  </si>
  <si>
    <t>Valeria Castilho</t>
  </si>
  <si>
    <t>Marcio Dantas</t>
  </si>
  <si>
    <t>Pururuca do Povo</t>
  </si>
  <si>
    <t>Professor Marcos</t>
  </si>
  <si>
    <t>Major Américo</t>
  </si>
  <si>
    <t>Cris Valéria</t>
  </si>
  <si>
    <t>Fabiana Duarte</t>
  </si>
  <si>
    <t>Silvano Machado</t>
  </si>
  <si>
    <t>Tonico Pipoqueiro</t>
  </si>
  <si>
    <t>Patricia Garrote</t>
  </si>
  <si>
    <t>Jessica do Cadeirante</t>
  </si>
  <si>
    <t>Dr. Roberto</t>
  </si>
  <si>
    <t>Haydee da Zona Sul</t>
  </si>
  <si>
    <t>Lucinha da Norte</t>
  </si>
  <si>
    <t>Margarete do Brechó</t>
  </si>
  <si>
    <t>Dra Roberta</t>
  </si>
  <si>
    <t>Miguelito Nishimura</t>
  </si>
  <si>
    <t>Tamirys</t>
  </si>
  <si>
    <t>Sueli Vidigal</t>
  </si>
  <si>
    <t>Lena da Feira</t>
  </si>
  <si>
    <t>Maurinho do Brabuleta</t>
  </si>
  <si>
    <t>Cantor João Guedes</t>
  </si>
  <si>
    <t>Greicy Cassiano</t>
  </si>
  <si>
    <t>Inspetor Marçal</t>
  </si>
  <si>
    <t>Claudete Brito</t>
  </si>
  <si>
    <t>Professora Adriana Mariano</t>
  </si>
  <si>
    <t>Néia da Carroça</t>
  </si>
  <si>
    <t>Davidson Neto</t>
  </si>
  <si>
    <t>Tony Bala</t>
  </si>
  <si>
    <t>Alcy Carvalho</t>
  </si>
  <si>
    <t>Sergio Machado</t>
  </si>
  <si>
    <t>Tiago Elias da Leste</t>
  </si>
  <si>
    <t>Seu Elias</t>
  </si>
  <si>
    <t>Suellen Souza</t>
  </si>
  <si>
    <t>Noelson dos Santos Pinho</t>
  </si>
  <si>
    <t>Cauê Rodrigues</t>
  </si>
  <si>
    <t>Eliana Fabbio</t>
  </si>
  <si>
    <t>Sany Leão</t>
  </si>
  <si>
    <t>Agata Lima</t>
  </si>
  <si>
    <t>Rose Vale Comunidade</t>
  </si>
  <si>
    <t>Carlos Macedo</t>
  </si>
  <si>
    <t>Prof Cristiano Ricardo</t>
  </si>
  <si>
    <t>Luciana Tavares</t>
  </si>
  <si>
    <t>Flávia Flauzino</t>
  </si>
  <si>
    <t>Rejane Pereira</t>
  </si>
  <si>
    <t>Karina Costa</t>
  </si>
  <si>
    <t>Pastora Jerusa</t>
  </si>
  <si>
    <t>Rosana Casali</t>
  </si>
  <si>
    <t>Silvia Soares</t>
  </si>
  <si>
    <t>Cristiane do Interlagos</t>
  </si>
  <si>
    <t>Leia de Oliveira</t>
  </si>
  <si>
    <t>Leon Zurke</t>
  </si>
  <si>
    <t>https://resultados.tse.jus.br/oficial/app/index.html#/eleicao;e=e619;uf=sp;mu=70998;tipo=3;ufbu=sp;mubu=70998/resultados/cargo/13</t>
  </si>
  <si>
    <t>Anulados  &amp; Anulados Sub Judice</t>
  </si>
  <si>
    <t>DULCE RITA</t>
  </si>
  <si>
    <t>DR ELTON</t>
  </si>
  <si>
    <t>ROBERTINHO DA PADARIA</t>
  </si>
  <si>
    <t>DR JOSÉ CLAUDIO</t>
  </si>
  <si>
    <t>WALTER HAYASHI</t>
  </si>
  <si>
    <t>JUNIOR DA FARM¡CIA</t>
  </si>
  <si>
    <t>ZÉ LUIS</t>
  </si>
  <si>
    <t xml:space="preserve"> PSDB - PSDB / PSB</t>
  </si>
  <si>
    <t xml:space="preserve"> SD - SD / PRTB</t>
  </si>
  <si>
    <t xml:space="preserve"> PSD - PSD / PRP</t>
  </si>
  <si>
    <t xml:space="preserve"> PMDB - PMDB / PSC / PROS</t>
  </si>
  <si>
    <t xml:space="preserve"> PRB - PRB / PMB</t>
  </si>
  <si>
    <t xml:space="preserve"> PSC - PMDB / PSC / PROS</t>
  </si>
  <si>
    <t xml:space="preserve"> PT - PP / PT / PSDC</t>
  </si>
  <si>
    <t xml:space="preserve"> PPS - PPS / PDT / PC do B</t>
  </si>
  <si>
    <t xml:space="preserve"> PRP - PSD / PRP</t>
  </si>
  <si>
    <t xml:space="preserve"> PR - PR / PHS</t>
  </si>
  <si>
    <t xml:space="preserve"> PV - PV / PTN</t>
  </si>
  <si>
    <t>CYBORG</t>
  </si>
  <si>
    <t>ESDRAS PROTETOR</t>
  </si>
  <si>
    <t>FLÁVIA CARVALHO</t>
  </si>
  <si>
    <t>JOSÉ DIMAS</t>
  </si>
  <si>
    <t>JUVENIL SILVERIO</t>
  </si>
  <si>
    <t>MANINHO CEM POR CENTO</t>
  </si>
  <si>
    <t>PROFESSOR CALASANS CAMARGO</t>
  </si>
  <si>
    <t>RENATA PAIVA</t>
  </si>
  <si>
    <t>VALDIR ALVARENGA</t>
  </si>
  <si>
    <t>VICTORIA XAVIER</t>
  </si>
  <si>
    <t>WAGNER BALIEIRO</t>
  </si>
  <si>
    <t>Fonte: UOL (ver aba Eleitos 2016 a 2024)</t>
  </si>
  <si>
    <t>https://noticias.uol.com.br/eleicoes/2024/apuracao/1turno/sp/sao-jose-dos-campos/</t>
  </si>
  <si>
    <t>Eleitos/Reeleitos</t>
  </si>
  <si>
    <t>Eleitos</t>
  </si>
  <si>
    <t>Total</t>
  </si>
  <si>
    <t>Elegeram</t>
  </si>
  <si>
    <t xml:space="preserve"> </t>
  </si>
  <si>
    <t>Não Elegeram</t>
  </si>
  <si>
    <t>Votos Nominais por Partido</t>
  </si>
  <si>
    <t>JUNIOR DA FARMÁCIA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</si>
</sst>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%"/>
    <numFmt numFmtId="165" formatCode="_-* #,##0.0_-;\-* #,##0.0_-;_-* &quot;-&quot;??_-;_-@_-"/>
    <numFmt numFmtId="166" formatCode="_-* #,##0_-;\-* #,##0_-;_-* &quot;-&quot;??_-;_-@_-"/>
    <numFmt numFmtId="167" formatCode="_(* #,##0_);_(* \(#,##0\);_(* &quot;-&quot;??_);_(@_)"/>
    <numFmt numFmtId="168" formatCode="#,##0_ ;[Red]\-#,##0\ "/>
    <numFmt numFmtId="169" formatCode="0_ ;\-0\ "/>
  </numFmts>
  <fonts count="12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sz val="12"/>
      <color theme="1"/>
      <name val="Aptos Narrow"/>
      <scheme val="minor"/>
    </font>
    <font>
      <b/>
      <sz val="12"/>
      <color rgb="FF595959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color rgb="FFFF0000"/>
      <name val="Aptos Narrow"/>
      <scheme val="minor"/>
    </font>
    <font>
      <sz val="12"/>
      <name val="Aptos Narrow"/>
      <scheme val="minor"/>
    </font>
    <font>
      <sz val="12"/>
      <color rgb="FF000000"/>
      <name val="Aptos Narrow"/>
      <family val="2"/>
      <scheme val="minor"/>
    </font>
    <font>
      <b/>
      <sz val="18"/>
      <color theme="1"/>
      <name val="Aptos Narrow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4999237037263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46">
    <xf numFmtId="0" fontId="0" fillId="0" borderId="0" xfId="0"/>
    <xf numFmtId="3" fontId="0" fillId="0" borderId="0" xfId="0" applyNumberFormat="1"/>
    <xf numFmtId="0" fontId="3" fillId="2" borderId="0" xfId="0" applyFont="1" applyFill="1"/>
    <xf numFmtId="0" fontId="0" fillId="4" borderId="1" xfId="0" applyFill="1" applyBorder="1"/>
    <xf numFmtId="3" fontId="0" fillId="4" borderId="1" xfId="0" applyNumberFormat="1" applyFill="1" applyBorder="1"/>
    <xf numFmtId="0" fontId="0" fillId="3" borderId="1" xfId="0" applyFill="1" applyBorder="1"/>
    <xf numFmtId="3" fontId="0" fillId="3" borderId="1" xfId="0" applyNumberFormat="1" applyFill="1" applyBorder="1"/>
    <xf numFmtId="0" fontId="0" fillId="5" borderId="1" xfId="0" applyFill="1" applyBorder="1"/>
    <xf numFmtId="3" fontId="0" fillId="5" borderId="1" xfId="0" applyNumberFormat="1" applyFill="1" applyBorder="1"/>
    <xf numFmtId="164" fontId="3" fillId="2" borderId="0" xfId="2" applyNumberFormat="1" applyFont="1" applyFill="1"/>
    <xf numFmtId="164" fontId="0" fillId="3" borderId="1" xfId="2" applyNumberFormat="1" applyFont="1" applyFill="1" applyBorder="1"/>
    <xf numFmtId="164" fontId="0" fillId="4" borderId="1" xfId="2" applyNumberFormat="1" applyFont="1" applyFill="1" applyBorder="1"/>
    <xf numFmtId="164" fontId="0" fillId="5" borderId="1" xfId="2" applyNumberFormat="1" applyFont="1" applyFill="1" applyBorder="1"/>
    <xf numFmtId="164" fontId="0" fillId="0" borderId="0" xfId="2" applyNumberFormat="1" applyFont="1"/>
    <xf numFmtId="166" fontId="0" fillId="0" borderId="0" xfId="1" applyNumberFormat="1" applyFont="1"/>
    <xf numFmtId="166" fontId="0" fillId="0" borderId="0" xfId="0" applyNumberFormat="1"/>
    <xf numFmtId="0" fontId="0" fillId="6" borderId="1" xfId="0" applyFill="1" applyBorder="1"/>
    <xf numFmtId="3" fontId="0" fillId="6" borderId="1" xfId="0" applyNumberFormat="1" applyFill="1" applyBorder="1"/>
    <xf numFmtId="10" fontId="0" fillId="6" borderId="1" xfId="0" applyNumberFormat="1" applyFill="1" applyBorder="1"/>
    <xf numFmtId="0" fontId="0" fillId="0" borderId="1" xfId="0" applyBorder="1"/>
    <xf numFmtId="0" fontId="0" fillId="7" borderId="1" xfId="0" applyFill="1" applyBorder="1"/>
    <xf numFmtId="3" fontId="0" fillId="7" borderId="1" xfId="0" applyNumberFormat="1" applyFill="1" applyBorder="1"/>
    <xf numFmtId="10" fontId="0" fillId="7" borderId="1" xfId="0" applyNumberFormat="1" applyFill="1" applyBorder="1"/>
    <xf numFmtId="166" fontId="0" fillId="7" borderId="1" xfId="1" applyNumberFormat="1" applyFont="1" applyFill="1" applyBorder="1"/>
    <xf numFmtId="9" fontId="0" fillId="7" borderId="1" xfId="2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164" fontId="0" fillId="0" borderId="1" xfId="0" applyNumberFormat="1" applyBorder="1"/>
    <xf numFmtId="166" fontId="0" fillId="0" borderId="1" xfId="1" applyNumberFormat="1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6" fontId="3" fillId="0" borderId="8" xfId="1" applyNumberFormat="1" applyFont="1" applyBorder="1"/>
    <xf numFmtId="0" fontId="0" fillId="0" borderId="11" xfId="0" applyBorder="1"/>
    <xf numFmtId="0" fontId="3" fillId="0" borderId="14" xfId="0" applyFont="1" applyBorder="1"/>
    <xf numFmtId="0" fontId="0" fillId="0" borderId="14" xfId="0" applyBorder="1"/>
    <xf numFmtId="0" fontId="0" fillId="0" borderId="15" xfId="0" applyBorder="1"/>
    <xf numFmtId="164" fontId="0" fillId="0" borderId="4" xfId="0" applyNumberFormat="1" applyBorder="1"/>
    <xf numFmtId="164" fontId="0" fillId="0" borderId="6" xfId="0" applyNumberFormat="1" applyBorder="1"/>
    <xf numFmtId="164" fontId="0" fillId="0" borderId="1" xfId="2" applyNumberFormat="1" applyFont="1" applyBorder="1"/>
    <xf numFmtId="164" fontId="3" fillId="0" borderId="6" xfId="2" applyNumberFormat="1" applyFont="1" applyBorder="1"/>
    <xf numFmtId="164" fontId="0" fillId="0" borderId="8" xfId="0" applyNumberFormat="1" applyBorder="1"/>
    <xf numFmtId="164" fontId="0" fillId="0" borderId="9" xfId="0" applyNumberFormat="1" applyBorder="1"/>
    <xf numFmtId="166" fontId="0" fillId="0" borderId="3" xfId="1" applyNumberFormat="1" applyFont="1" applyBorder="1"/>
    <xf numFmtId="0" fontId="0" fillId="0" borderId="0" xfId="0" applyAlignment="1">
      <alignment horizontal="center"/>
    </xf>
    <xf numFmtId="0" fontId="0" fillId="8" borderId="0" xfId="0" applyFill="1"/>
    <xf numFmtId="168" fontId="0" fillId="9" borderId="1" xfId="0" applyNumberFormat="1" applyFill="1" applyBorder="1"/>
    <xf numFmtId="0" fontId="0" fillId="9" borderId="1" xfId="0" applyFill="1" applyBorder="1"/>
    <xf numFmtId="168" fontId="0" fillId="9" borderId="1" xfId="1" applyNumberFormat="1" applyFont="1" applyFill="1" applyBorder="1"/>
    <xf numFmtId="3" fontId="0" fillId="9" borderId="1" xfId="0" applyNumberFormat="1" applyFill="1" applyBorder="1"/>
    <xf numFmtId="0" fontId="3" fillId="0" borderId="0" xfId="0" applyFont="1"/>
    <xf numFmtId="166" fontId="4" fillId="0" borderId="1" xfId="1" applyNumberFormat="1" applyFont="1" applyBorder="1"/>
    <xf numFmtId="166" fontId="3" fillId="0" borderId="1" xfId="1" applyNumberFormat="1" applyFont="1" applyBorder="1"/>
    <xf numFmtId="9" fontId="3" fillId="0" borderId="1" xfId="2" applyFont="1" applyBorder="1"/>
    <xf numFmtId="164" fontId="0" fillId="0" borderId="3" xfId="2" applyNumberFormat="1" applyFont="1" applyBorder="1"/>
    <xf numFmtId="0" fontId="3" fillId="0" borderId="5" xfId="0" applyFont="1" applyBorder="1"/>
    <xf numFmtId="166" fontId="0" fillId="0" borderId="8" xfId="1" applyNumberFormat="1" applyFont="1" applyBorder="1"/>
    <xf numFmtId="164" fontId="0" fillId="0" borderId="8" xfId="2" applyNumberFormat="1" applyFont="1" applyBorder="1"/>
    <xf numFmtId="0" fontId="0" fillId="0" borderId="9" xfId="0" applyBorder="1"/>
    <xf numFmtId="164" fontId="3" fillId="0" borderId="1" xfId="2" applyNumberFormat="1" applyFont="1" applyBorder="1"/>
    <xf numFmtId="0" fontId="3" fillId="0" borderId="6" xfId="0" applyFont="1" applyBorder="1"/>
    <xf numFmtId="164" fontId="0" fillId="0" borderId="0" xfId="0" applyNumberFormat="1"/>
    <xf numFmtId="3" fontId="0" fillId="10" borderId="1" xfId="0" applyNumberFormat="1" applyFill="1" applyBorder="1"/>
    <xf numFmtId="0" fontId="0" fillId="0" borderId="19" xfId="0" applyBorder="1"/>
    <xf numFmtId="166" fontId="0" fillId="10" borderId="6" xfId="1" applyNumberFormat="1" applyFont="1" applyFill="1" applyBorder="1" applyAlignment="1">
      <alignment horizontal="center"/>
    </xf>
    <xf numFmtId="166" fontId="0" fillId="10" borderId="4" xfId="1" applyNumberFormat="1" applyFont="1" applyFill="1" applyBorder="1" applyAlignment="1">
      <alignment horizontal="center"/>
    </xf>
    <xf numFmtId="169" fontId="0" fillId="10" borderId="6" xfId="1" applyNumberFormat="1" applyFont="1" applyFill="1" applyBorder="1" applyAlignment="1">
      <alignment horizontal="center"/>
    </xf>
    <xf numFmtId="164" fontId="0" fillId="0" borderId="6" xfId="2" applyNumberFormat="1" applyFont="1" applyBorder="1"/>
    <xf numFmtId="164" fontId="3" fillId="0" borderId="9" xfId="2" applyNumberFormat="1" applyFont="1" applyBorder="1"/>
    <xf numFmtId="0" fontId="3" fillId="0" borderId="10" xfId="0" applyFont="1" applyBorder="1"/>
    <xf numFmtId="166" fontId="3" fillId="0" borderId="20" xfId="1" applyNumberFormat="1" applyFont="1" applyBorder="1"/>
    <xf numFmtId="164" fontId="3" fillId="0" borderId="21" xfId="0" applyNumberFormat="1" applyFont="1" applyBorder="1"/>
    <xf numFmtId="9" fontId="0" fillId="0" borderId="4" xfId="2" applyFont="1" applyBorder="1"/>
    <xf numFmtId="0" fontId="0" fillId="8" borderId="16" xfId="0" applyFill="1" applyBorder="1"/>
    <xf numFmtId="166" fontId="0" fillId="8" borderId="17" xfId="1" applyNumberFormat="1" applyFont="1" applyFill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166" fontId="0" fillId="0" borderId="3" xfId="1" applyNumberFormat="1" applyFont="1" applyBorder="1" applyAlignment="1">
      <alignment horizontal="right"/>
    </xf>
    <xf numFmtId="166" fontId="0" fillId="0" borderId="1" xfId="1" applyNumberFormat="1" applyFont="1" applyBorder="1" applyAlignment="1">
      <alignment horizontal="right"/>
    </xf>
    <xf numFmtId="0" fontId="6" fillId="0" borderId="19" xfId="3" applyBorder="1"/>
    <xf numFmtId="164" fontId="0" fillId="0" borderId="1" xfId="2" applyNumberFormat="1" applyFont="1" applyFill="1" applyBorder="1"/>
    <xf numFmtId="164" fontId="0" fillId="0" borderId="0" xfId="2" applyNumberFormat="1" applyFont="1" applyFill="1"/>
    <xf numFmtId="169" fontId="7" fillId="10" borderId="6" xfId="1" applyNumberFormat="1" applyFont="1" applyFill="1" applyBorder="1" applyAlignment="1">
      <alignment horizontal="center"/>
    </xf>
    <xf numFmtId="169" fontId="7" fillId="10" borderId="9" xfId="1" applyNumberFormat="1" applyFont="1" applyFill="1" applyBorder="1" applyAlignment="1">
      <alignment horizontal="center"/>
    </xf>
    <xf numFmtId="3" fontId="3" fillId="6" borderId="1" xfId="0" applyNumberFormat="1" applyFont="1" applyFill="1" applyBorder="1"/>
    <xf numFmtId="0" fontId="3" fillId="6" borderId="1" xfId="0" applyFont="1" applyFill="1" applyBorder="1"/>
    <xf numFmtId="166" fontId="0" fillId="6" borderId="1" xfId="0" applyNumberFormat="1" applyFill="1" applyBorder="1"/>
    <xf numFmtId="0" fontId="8" fillId="6" borderId="1" xfId="0" applyFont="1" applyFill="1" applyBorder="1"/>
    <xf numFmtId="166" fontId="0" fillId="0" borderId="3" xfId="1" applyNumberFormat="1" applyFont="1" applyFill="1" applyBorder="1"/>
    <xf numFmtId="166" fontId="0" fillId="0" borderId="1" xfId="1" applyNumberFormat="1" applyFont="1" applyFill="1" applyBorder="1"/>
    <xf numFmtId="3" fontId="3" fillId="0" borderId="1" xfId="0" applyNumberFormat="1" applyFont="1" applyBorder="1"/>
    <xf numFmtId="164" fontId="3" fillId="0" borderId="6" xfId="0" applyNumberFormat="1" applyFont="1" applyBorder="1"/>
    <xf numFmtId="166" fontId="3" fillId="0" borderId="1" xfId="0" applyNumberFormat="1" applyFont="1" applyBorder="1"/>
    <xf numFmtId="164" fontId="3" fillId="0" borderId="6" xfId="2" applyNumberFormat="1" applyFont="1" applyFill="1" applyBorder="1"/>
    <xf numFmtId="0" fontId="3" fillId="0" borderId="7" xfId="0" applyFont="1" applyBorder="1"/>
    <xf numFmtId="166" fontId="3" fillId="0" borderId="8" xfId="1" applyNumberFormat="1" applyFont="1" applyFill="1" applyBorder="1"/>
    <xf numFmtId="164" fontId="3" fillId="0" borderId="9" xfId="0" applyNumberFormat="1" applyFont="1" applyBorder="1"/>
    <xf numFmtId="3" fontId="3" fillId="0" borderId="8" xfId="0" applyNumberFormat="1" applyFont="1" applyBorder="1"/>
    <xf numFmtId="166" fontId="0" fillId="0" borderId="4" xfId="1" applyNumberFormat="1" applyFont="1" applyFill="1" applyBorder="1"/>
    <xf numFmtId="166" fontId="0" fillId="0" borderId="9" xfId="1" applyNumberFormat="1" applyFont="1" applyFill="1" applyBorder="1"/>
    <xf numFmtId="164" fontId="4" fillId="0" borderId="6" xfId="0" applyNumberFormat="1" applyFont="1" applyBorder="1"/>
    <xf numFmtId="167" fontId="0" fillId="0" borderId="1" xfId="1" applyNumberFormat="1" applyFont="1" applyFill="1" applyBorder="1"/>
    <xf numFmtId="167" fontId="0" fillId="0" borderId="1" xfId="0" applyNumberFormat="1" applyBorder="1"/>
    <xf numFmtId="0" fontId="3" fillId="0" borderId="1" xfId="0" applyFont="1" applyBorder="1"/>
    <xf numFmtId="9" fontId="3" fillId="0" borderId="1" xfId="0" applyNumberFormat="1" applyFont="1" applyBorder="1"/>
    <xf numFmtId="167" fontId="2" fillId="0" borderId="8" xfId="1" applyNumberFormat="1" applyFont="1" applyFill="1" applyBorder="1"/>
    <xf numFmtId="166" fontId="9" fillId="0" borderId="3" xfId="1" applyNumberFormat="1" applyFont="1" applyBorder="1"/>
    <xf numFmtId="165" fontId="0" fillId="4" borderId="1" xfId="1" applyNumberFormat="1" applyFont="1" applyFill="1" applyBorder="1"/>
    <xf numFmtId="3" fontId="0" fillId="0" borderId="1" xfId="0" applyNumberFormat="1" applyBorder="1"/>
    <xf numFmtId="0" fontId="3" fillId="2" borderId="1" xfId="0" applyFont="1" applyFill="1" applyBorder="1"/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8" borderId="0" xfId="0" applyFill="1" applyAlignment="1">
      <alignment horizontal="center"/>
    </xf>
    <xf numFmtId="3" fontId="0" fillId="0" borderId="0" xfId="0" applyNumberFormat="1" applyAlignment="1">
      <alignment horizontal="center"/>
    </xf>
    <xf numFmtId="0" fontId="0" fillId="11" borderId="0" xfId="0" applyFill="1"/>
    <xf numFmtId="164" fontId="0" fillId="11" borderId="0" xfId="2" applyNumberFormat="1" applyFont="1" applyFill="1"/>
    <xf numFmtId="3" fontId="0" fillId="11" borderId="0" xfId="0" applyNumberFormat="1" applyFill="1"/>
    <xf numFmtId="3" fontId="3" fillId="0" borderId="0" xfId="0" applyNumberFormat="1" applyFont="1"/>
    <xf numFmtId="3" fontId="0" fillId="0" borderId="19" xfId="0" applyNumberFormat="1" applyBorder="1"/>
    <xf numFmtId="166" fontId="10" fillId="4" borderId="1" xfId="1" applyNumberFormat="1" applyFont="1" applyFill="1" applyBorder="1"/>
    <xf numFmtId="0" fontId="10" fillId="4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166" fontId="10" fillId="3" borderId="1" xfId="1" applyNumberFormat="1" applyFont="1" applyFill="1" applyBorder="1"/>
    <xf numFmtId="166" fontId="3" fillId="2" borderId="1" xfId="1" applyNumberFormat="1" applyFont="1" applyFill="1" applyBorder="1"/>
    <xf numFmtId="166" fontId="0" fillId="3" borderId="1" xfId="1" applyNumberFormat="1" applyFont="1" applyFill="1" applyBorder="1"/>
    <xf numFmtId="166" fontId="0" fillId="4" borderId="1" xfId="1" applyNumberFormat="1" applyFont="1" applyFill="1" applyBorder="1"/>
    <xf numFmtId="166" fontId="0" fillId="0" borderId="19" xfId="1" applyNumberFormat="1" applyFont="1" applyFill="1" applyBorder="1"/>
    <xf numFmtId="166" fontId="0" fillId="8" borderId="0" xfId="1" applyNumberFormat="1" applyFont="1" applyFill="1"/>
    <xf numFmtId="0" fontId="7" fillId="0" borderId="0" xfId="0" applyFont="1"/>
    <xf numFmtId="164" fontId="0" fillId="8" borderId="0" xfId="2" applyNumberFormat="1" applyFont="1" applyFill="1"/>
    <xf numFmtId="0" fontId="3" fillId="0" borderId="25" xfId="0" applyFont="1" applyBorder="1"/>
    <xf numFmtId="0" fontId="0" fillId="0" borderId="26" xfId="0" applyBorder="1"/>
    <xf numFmtId="0" fontId="0" fillId="0" borderId="27" xfId="0" applyBorder="1"/>
    <xf numFmtId="0" fontId="0" fillId="0" borderId="20" xfId="0" applyBorder="1"/>
    <xf numFmtId="0" fontId="2" fillId="0" borderId="24" xfId="0" applyFont="1" applyBorder="1"/>
    <xf numFmtId="0" fontId="5" fillId="0" borderId="18" xfId="0" applyFont="1" applyBorder="1" applyAlignment="1">
      <alignment horizontal="center" vertical="center" readingOrder="1"/>
    </xf>
    <xf numFmtId="0" fontId="5" fillId="0" borderId="12" xfId="0" applyFont="1" applyBorder="1" applyAlignment="1">
      <alignment horizontal="center" vertical="center" readingOrder="1"/>
    </xf>
    <xf numFmtId="0" fontId="5" fillId="0" borderId="13" xfId="0" applyFont="1" applyBorder="1" applyAlignment="1">
      <alignment horizontal="center" vertical="center" readingOrder="1"/>
    </xf>
    <xf numFmtId="0" fontId="0" fillId="4" borderId="22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3">
    <dxf>
      <numFmt numFmtId="166" formatCode="_-* #,##0_-;\-* #,##0_-;_-* &quot;-&quot;??_-;_-@_-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pivotCacheDefinition" Target="pivotCache/pivotCacheDefinition2.xml"/><Relationship Id="rId5" Type="http://schemas.openxmlformats.org/officeDocument/2006/relationships/chartsheet" Target="chartsheets/sheet2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chartsheet" Target="chartsheets/sheet1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Resumo!$A$46</c:f>
              <c:strCache>
                <c:ptCount val="1"/>
                <c:pt idx="0">
                  <c:v>% dos Eleitores que elegeram nominalmente a totalidade da Câmara Municipal de São José dos Campos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Resumo!$B$45:$D$45</c:f>
              <c:numCache>
                <c:formatCode>General</c:formatCode>
                <c:ptCount val="3"/>
                <c:pt idx="0">
                  <c:v>2016</c:v>
                </c:pt>
                <c:pt idx="1">
                  <c:v>2020</c:v>
                </c:pt>
                <c:pt idx="2">
                  <c:v>2024</c:v>
                </c:pt>
              </c:numCache>
            </c:numRef>
          </c:cat>
          <c:val>
            <c:numRef>
              <c:f>Resumo!$B$46:$D$46</c:f>
              <c:numCache>
                <c:formatCode>0.0%</c:formatCode>
                <c:ptCount val="3"/>
                <c:pt idx="0">
                  <c:v>0.14352459167364179</c:v>
                </c:pt>
                <c:pt idx="1">
                  <c:v>0.16599599260685921</c:v>
                </c:pt>
                <c:pt idx="2">
                  <c:v>0.22910927712930318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8C-3A4D-8D91-149D645E2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804602432"/>
        <c:axId val="804604144"/>
      </c:barChart>
      <c:catAx>
        <c:axId val="80460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804604144"/>
        <c:crosses val="autoZero"/>
        <c:auto val="1"/>
        <c:lblAlgn val="ctr"/>
        <c:lblOffset val="100"/>
        <c:noMultiLvlLbl val="0"/>
      </c:catAx>
      <c:valAx>
        <c:axId val="80460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804602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Resumo!$A$47</c:f>
              <c:strCache>
                <c:ptCount val="1"/>
                <c:pt idx="0">
                  <c:v>% dos Eleitores que NÃO elegeram nenhum vereador para Câmara Municipal de São José dos Campos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Resumo!$B$45:$D$45</c:f>
              <c:numCache>
                <c:formatCode>General</c:formatCode>
                <c:ptCount val="3"/>
                <c:pt idx="0">
                  <c:v>2016</c:v>
                </c:pt>
                <c:pt idx="1">
                  <c:v>2020</c:v>
                </c:pt>
                <c:pt idx="2">
                  <c:v>2024</c:v>
                </c:pt>
              </c:numCache>
            </c:numRef>
          </c:cat>
          <c:val>
            <c:numRef>
              <c:f>Resumo!$B$47:$D$47</c:f>
              <c:numCache>
                <c:formatCode>0.0%</c:formatCode>
                <c:ptCount val="3"/>
                <c:pt idx="0">
                  <c:v>0.85647540832635816</c:v>
                </c:pt>
                <c:pt idx="1">
                  <c:v>0.83400400739314073</c:v>
                </c:pt>
                <c:pt idx="2">
                  <c:v>0.77089072287069682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D9-1C43-B7E7-C163A85EB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4602432"/>
        <c:axId val="804604144"/>
      </c:lineChart>
      <c:catAx>
        <c:axId val="80460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804604144"/>
        <c:crosses val="autoZero"/>
        <c:auto val="1"/>
        <c:lblAlgn val="ctr"/>
        <c:lblOffset val="100"/>
        <c:noMultiLvlLbl val="0"/>
      </c:catAx>
      <c:valAx>
        <c:axId val="80460414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804602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/>
              <a:t>Distribuição dos Eleitores - Eleição 2024</a:t>
            </a:r>
          </a:p>
          <a:p>
            <a:pPr>
              <a:defRPr sz="2400"/>
            </a:pPr>
            <a:r>
              <a:rPr lang="en-US" sz="2400" baseline="0"/>
              <a:t>São José dos Campos - 21 Vereadores</a:t>
            </a:r>
            <a:endParaRPr lang="en-US" sz="2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27-884A-838B-68C40D84557C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27-884A-838B-68C40D84557C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27-884A-838B-68C40D84557C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27-884A-838B-68C40D84557C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127-884A-838B-68C40D84557C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127-884A-838B-68C40D84557C}"/>
              </c:ext>
            </c:extLst>
          </c:dPt>
          <c:dLbls>
            <c:dLbl>
              <c:idx val="4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6127-884A-838B-68C40D8455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Resumo!$A$2:$A$7</c:f>
              <c:strCache>
                <c:ptCount val="6"/>
                <c:pt idx="0">
                  <c:v>Elegeram os 10 mais votados</c:v>
                </c:pt>
                <c:pt idx="1">
                  <c:v>Elegeram os 11 menos votados</c:v>
                </c:pt>
                <c:pt idx="2">
                  <c:v>Votaram nominalmente e não elegeram</c:v>
                </c:pt>
                <c:pt idx="3">
                  <c:v>Votos Legenda</c:v>
                </c:pt>
                <c:pt idx="4">
                  <c:v>Brancos e Nulos</c:v>
                </c:pt>
                <c:pt idx="5">
                  <c:v>Abstenções</c:v>
                </c:pt>
              </c:strCache>
            </c:strRef>
          </c:cat>
          <c:val>
            <c:numRef>
              <c:f>Resumo!$B$2:$B$7</c:f>
              <c:numCache>
                <c:formatCode>_-* #,##0_-;\-* #,##0_-;_-* "-"??_-;_-@_-</c:formatCode>
                <c:ptCount val="6"/>
                <c:pt idx="0">
                  <c:v>73070</c:v>
                </c:pt>
                <c:pt idx="1">
                  <c:v>49939</c:v>
                </c:pt>
                <c:pt idx="2">
                  <c:v>220196</c:v>
                </c:pt>
                <c:pt idx="3">
                  <c:v>19693</c:v>
                </c:pt>
                <c:pt idx="4">
                  <c:v>41099</c:v>
                </c:pt>
                <c:pt idx="5">
                  <c:v>132904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27-884A-838B-68C40D845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400912996777665"/>
          <c:y val="0.30420576606260302"/>
          <c:w val="0.28780612244897957"/>
          <c:h val="0.329008896210873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Distribuição dos Eleitores - Eleição 2024</a:t>
            </a:r>
          </a:p>
          <a:p>
            <a:pPr>
              <a:defRPr sz="2400"/>
            </a:pPr>
            <a:r>
              <a:rPr lang="en-US" sz="2400" baseline="0"/>
              <a:t>São José dos Campos - 21 Vereadores</a:t>
            </a:r>
            <a:endParaRPr lang="en-US" sz="2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2EB-1D4E-8F06-3BB2ABABBF0C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2EB-1D4E-8F06-3BB2ABABBF0C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2EB-1D4E-8F06-3BB2ABABBF0C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2EB-1D4E-8F06-3BB2ABABBF0C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2EB-1D4E-8F06-3BB2ABABBF0C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2EB-1D4E-8F06-3BB2ABABBF0C}"/>
              </c:ext>
            </c:extLst>
          </c:dPt>
          <c:dLbls>
            <c:dLbl>
              <c:idx val="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42EB-1D4E-8F06-3BB2ABABBF0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Resumo!$A$2:$A$7</c:f>
              <c:strCache>
                <c:ptCount val="6"/>
                <c:pt idx="0">
                  <c:v>Elegeram os 10 mais votados</c:v>
                </c:pt>
                <c:pt idx="1">
                  <c:v>Elegeram os 11 menos votados</c:v>
                </c:pt>
                <c:pt idx="2">
                  <c:v>Votaram nominalmente e não elegeram</c:v>
                </c:pt>
                <c:pt idx="3">
                  <c:v>Votos Legenda</c:v>
                </c:pt>
                <c:pt idx="4">
                  <c:v>Brancos e Nulos</c:v>
                </c:pt>
                <c:pt idx="5">
                  <c:v>Abstenções</c:v>
                </c:pt>
              </c:strCache>
            </c:strRef>
          </c:cat>
          <c:val>
            <c:numRef>
              <c:f>Resumo!$C$2:$C$7</c:f>
              <c:numCache>
                <c:formatCode>0.0%</c:formatCode>
                <c:ptCount val="6"/>
                <c:pt idx="0">
                  <c:v>0.13609585379800002</c:v>
                </c:pt>
                <c:pt idx="1">
                  <c:v>9.3013423331303163E-2</c:v>
                </c:pt>
                <c:pt idx="2">
                  <c:v>0.41012402658963198</c:v>
                </c:pt>
                <c:pt idx="3">
                  <c:v>3.6679015311947644E-2</c:v>
                </c:pt>
                <c:pt idx="4">
                  <c:v>7.6548562956671715E-2</c:v>
                </c:pt>
                <c:pt idx="5">
                  <c:v>0.24753911801244549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2EB-1D4E-8F06-3BB2ABABB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39876476906552"/>
          <c:y val="0.18076260296540367"/>
          <c:w val="0.32463748657357677"/>
          <c:h val="0.329008896210873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Resumo!$A$46</c:f>
              <c:strCache>
                <c:ptCount val="1"/>
                <c:pt idx="0">
                  <c:v>% dos Eleitores que elegeram nominalmente a totalidade da Câmara Municipal de São José dos Campos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Resumo!$B$45:$D$45</c:f>
              <c:numCache>
                <c:formatCode>General</c:formatCode>
                <c:ptCount val="3"/>
                <c:pt idx="0">
                  <c:v>2016</c:v>
                </c:pt>
                <c:pt idx="1">
                  <c:v>2020</c:v>
                </c:pt>
                <c:pt idx="2">
                  <c:v>2024</c:v>
                </c:pt>
              </c:numCache>
            </c:numRef>
          </c:cat>
          <c:val>
            <c:numRef>
              <c:f>Resumo!$B$46:$D$46</c:f>
              <c:numCache>
                <c:formatCode>0.0%</c:formatCode>
                <c:ptCount val="3"/>
                <c:pt idx="0">
                  <c:v>0.14352459167364179</c:v>
                </c:pt>
                <c:pt idx="1">
                  <c:v>0.16599599260685921</c:v>
                </c:pt>
                <c:pt idx="2">
                  <c:v>0.22910927712930318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1-A14F-A7DE-3520250FD376}"/>
            </c:ext>
          </c:extLst>
        </c:ser>
        <c:ser>
          <c:idx val="1"/>
          <c:order val="1"/>
          <c:tx>
            <c:strRef>
              <c:f>Resumo!$A$47</c:f>
              <c:strCache>
                <c:ptCount val="1"/>
                <c:pt idx="0">
                  <c:v>% dos Eleitores que NÃO elegeram nenhum vereador para Câmara Municipal de São José dos Campos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Resumo!$B$45:$D$45</c:f>
              <c:numCache>
                <c:formatCode>General</c:formatCode>
                <c:ptCount val="3"/>
                <c:pt idx="0">
                  <c:v>2016</c:v>
                </c:pt>
                <c:pt idx="1">
                  <c:v>2020</c:v>
                </c:pt>
                <c:pt idx="2">
                  <c:v>2024</c:v>
                </c:pt>
              </c:numCache>
            </c:numRef>
          </c:cat>
          <c:val>
            <c:numRef>
              <c:f>Resumo!$B$47:$D$47</c:f>
              <c:numCache>
                <c:formatCode>0.0%</c:formatCode>
                <c:ptCount val="3"/>
                <c:pt idx="0">
                  <c:v>0.85647540832635816</c:v>
                </c:pt>
                <c:pt idx="1">
                  <c:v>0.83400400739314073</c:v>
                </c:pt>
                <c:pt idx="2">
                  <c:v>0.77089072287069682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41-A14F-A7DE-3520250FD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311584"/>
        <c:axId val="2066989727"/>
      </c:barChart>
      <c:catAx>
        <c:axId val="7311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2066989727"/>
        <c:crosses val="autoZero"/>
        <c:auto val="1"/>
        <c:lblAlgn val="ctr"/>
        <c:lblOffset val="100"/>
        <c:noMultiLvlLbl val="0"/>
      </c:catAx>
      <c:valAx>
        <c:axId val="2066989727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731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BD8DEAA-0C06-9C49-9E17-0C6781EAF3B2}">
  <sheetPr/>
  <sheetViews>
    <sheetView zoomScale="12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E18C8C4-39F9-7E4A-BB23-2DD7AC9E0294}">
  <sheetPr/>
  <sheetViews>
    <sheetView zoomScale="127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36350F9-6DDF-D54D-81FB-E3DDC945F739}">
  <sheetPr/>
  <sheetViews>
    <sheetView tabSelected="1" zoomScale="12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36</xdr:row>
      <xdr:rowOff>0</xdr:rowOff>
    </xdr:from>
    <xdr:to>
      <xdr:col>11</xdr:col>
      <xdr:colOff>457200</xdr:colOff>
      <xdr:row>49</xdr:row>
      <xdr:rowOff>71120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EFC8C8-BE4B-1D40-934A-60547F546A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3</xdr:col>
      <xdr:colOff>619760</xdr:colOff>
      <xdr:row>62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F1E3560-F831-3741-B515-2E9741127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0000" cy="607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EA76E4-6857-76E3-726A-22BB02FFF57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0.55234</cdr:x>
      <cdr:y>0.77759</cdr:y>
    </cdr:from>
    <cdr:to>
      <cdr:x>0.99785</cdr:x>
      <cdr:y>0.98959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6293D859-0A18-06FD-EA23-F28D4244340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42318" y="4719999"/>
          <a:ext cx="4147682" cy="1286815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10000" cy="607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77B282-B89B-57B5-8A38-A0DD6FACE49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0.55449</cdr:x>
      <cdr:y>0.76784</cdr:y>
    </cdr:from>
    <cdr:to>
      <cdr:x>1</cdr:x>
      <cdr:y>0.97984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71004E6C-0D51-BF3F-2982-677867B75F8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62318" y="4660800"/>
          <a:ext cx="4147682" cy="128681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19699" cy="607308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507EE4-2926-E296-6C6E-473C900F93F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carlosrobertoteixeiranetto/Documents/Democracia/Eleicoes_2024/Sao%20PauloV2_Distribuicao_Eleitores_2024_Vereadores.xlsx" TargetMode="External"/><Relationship Id="rId1" Type="http://schemas.openxmlformats.org/officeDocument/2006/relationships/externalLinkPath" Target="Sao%20PauloV2_Distribuicao_Eleitores_2024_Verea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o"/>
      <sheetName val="Fontes"/>
      <sheetName val="Votos Nominais"/>
      <sheetName val="Chart1"/>
      <sheetName val="Chart2"/>
      <sheetName val="Chart3"/>
      <sheetName val="Partidos"/>
      <sheetName val="Eleitos 2016 a 2024"/>
      <sheetName val="Camara out24"/>
      <sheetName val="Sheet1"/>
    </sheetNames>
    <sheetDataSet>
      <sheetData sheetId="0">
        <row r="45">
          <cell r="B45">
            <v>2016</v>
          </cell>
          <cell r="C45">
            <v>2020</v>
          </cell>
          <cell r="D45">
            <v>2024</v>
          </cell>
        </row>
        <row r="46">
          <cell r="A46" t="str">
            <v>% dos Eleitores que elegeram nominalmente a totalidade da Câmara Municipal de São Paulo</v>
          </cell>
          <cell r="B46">
            <v>0.27087645499564211</v>
          </cell>
          <cell r="C46">
            <v>0.22595568311214131</v>
          </cell>
          <cell r="D46">
            <v>0.31828566560649374</v>
          </cell>
        </row>
        <row r="47">
          <cell r="A47" t="str">
            <v>% dos Eleitores que NÃO elegeram nenhum vereador para Câmara Municipal de São Paulo</v>
          </cell>
          <cell r="B47">
            <v>0.72912354500435783</v>
          </cell>
          <cell r="C47">
            <v>0.77404431688785869</v>
          </cell>
          <cell r="D47">
            <v>0.68171433439350626</v>
          </cell>
        </row>
      </sheetData>
      <sheetData sheetId="1"/>
      <sheetData sheetId="2"/>
      <sheetData sheetId="6"/>
      <sheetData sheetId="7"/>
      <sheetData sheetId="8"/>
      <sheetData sheetId="9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Teixeira" refreshedDate="45592.446066087963" createdVersion="8" refreshedVersion="8" minRefreshableVersion="3" recordCount="365" xr:uid="{AF5EC5AA-E4B0-C142-9555-2664ABF3723C}">
  <cacheSource type="worksheet">
    <worksheetSource ref="A1:H733" sheet="Votos Nominais"/>
  </cacheSource>
  <cacheFields count="8">
    <cacheField name="Nome Candidato" numFmtId="0">
      <sharedItems containsBlank="1"/>
    </cacheField>
    <cacheField name="Reeleito" numFmtId="0">
      <sharedItems containsBlank="1" count="3">
        <s v="Reeleito"/>
        <s v="E"/>
        <m/>
      </sharedItems>
    </cacheField>
    <cacheField name="Partido" numFmtId="0">
      <sharedItems containsBlank="1" count="30">
        <s v="PT"/>
        <s v="PSD"/>
        <s v="PL"/>
        <s v="PSDB"/>
        <s v="UNIÃO"/>
        <s v="CIDADANIA"/>
        <s v="PRD"/>
        <s v="REPUBLICANOS"/>
        <s v="PP"/>
        <s v="PSOL"/>
        <s v="PSB"/>
        <s v="AVANTE"/>
        <s v="PODE"/>
        <s v="MDB"/>
        <s v="SOLIDARIEDADE"/>
        <s v="NOVO"/>
        <s v="PSTU"/>
        <s v="MOBILIZA"/>
        <s v="AGIR"/>
        <s v="REDE"/>
        <s v="PC DO B"/>
        <s v="PDT"/>
        <s v="PV"/>
        <m/>
        <s v="PMB" u="1"/>
        <s v="PRTB" u="1"/>
        <s v="DC" u="1"/>
        <s v="UP" u="1"/>
        <s v="PCB" u="1"/>
        <s v="PCO" u="1"/>
      </sharedItems>
    </cacheField>
    <cacheField name="%" numFmtId="164">
      <sharedItems containsString="0" containsBlank="1" containsNumber="1" minValue="0" maxValue="2.3900000000000001E-2"/>
    </cacheField>
    <cacheField name="Votos" numFmtId="0">
      <sharedItems containsString="0" containsBlank="1" containsNumber="1" containsInteger="1" minValue="0" maxValue="8679"/>
    </cacheField>
    <cacheField name="ordem 1" numFmtId="0">
      <sharedItems containsNonDate="0" containsString="0" containsBlank="1"/>
    </cacheField>
    <cacheField name="Eleito" numFmtId="0">
      <sharedItems containsBlank="1" count="2">
        <s v="Eleito"/>
        <m/>
      </sharedItems>
    </cacheField>
    <cacheField name="ordem 2" numFmtId="0">
      <sharedItems containsString="0" containsBlank="1" containsNumber="1" containsInteger="1" minValue="1" maxValue="3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Teixeira" refreshedDate="45592.463616435183" createdVersion="8" refreshedVersion="8" minRefreshableVersion="3" recordCount="153" xr:uid="{DAEE041E-81A1-A34E-AA93-56FB1C8E19D0}">
  <cacheSource type="worksheet">
    <worksheetSource ref="A1:F154" sheet="Eleitos 2016 a 2024"/>
  </cacheSource>
  <cacheFields count="6">
    <cacheField name="Nome Candidato" numFmtId="0">
      <sharedItems containsBlank="1" count="234">
        <s v="Amelia Naomi "/>
        <s v="Carlos Abranches "/>
        <s v="Claudio Apolinario "/>
        <s v="CYBORG"/>
        <s v="DR ELTON"/>
        <s v="DR JOSÉ CLAUDIO"/>
        <s v="DULCE RITA"/>
        <s v="ESDRAS PROTETOR"/>
        <s v="Fabião Zagueiro "/>
        <s v="Fernando Petiti "/>
        <s v="FLÁVIA CARVALHO"/>
        <s v="Gilson Campos "/>
        <s v="JOSÉ DIMAS"/>
        <s v="Juliana Fraga "/>
        <s v="JUNIOR DA FARM¡CIA"/>
        <s v="JUVENIL SILVERIO"/>
        <s v="Lino Bispo "/>
        <s v="MANINHO CEM POR CENTO"/>
        <s v="Marcão da Academia Ao Ar Livre "/>
        <s v="Marcelo Garcia "/>
        <s v="Milton Vieira Filho "/>
        <s v="PROFESSOR CALASANS CAMARGO"/>
        <s v="Rafael Pascucci "/>
        <s v="RENATA PAIVA"/>
        <s v="Renato Santiago "/>
        <s v="ROBERTINHO DA PADARIA"/>
        <s v="Roberto Chagas "/>
        <s v="Roberto do Eleven "/>
        <s v="Rogério da Acasem "/>
        <s v="Senna "/>
        <s v="Sérgio Camargo "/>
        <s v="Sidney Campos "/>
        <s v="Thomaz Henrique "/>
        <s v="VALDIR ALVARENGA"/>
        <s v="VICTORIA XAVIER"/>
        <s v="WAGNER BALIEIRO"/>
        <s v="WALTER HAYASHI"/>
        <s v="ZÉ LUIS"/>
        <s v="Zé Luís "/>
        <m/>
        <s v="AMÉLIA NAOMI" u="1"/>
        <s v="Alexandre Leprevost" u="1"/>
        <s v="Amália Tortato" u="1"/>
        <s v="Amália Tortato " u="1"/>
        <s v="Andressa Bianchessi " u="1"/>
        <s v="Angelo Vanhoni " u="1"/>
        <s v="Beto Moraes" u="1"/>
        <s v="Beto Moraes " u="1"/>
        <s v="BRUNO PESSUTI" u="1"/>
        <s v="Bruno Rossi " u="1"/>
        <s v="Bruno Secco " u="1"/>
        <s v="CACÁ PEREIRA" u="1"/>
        <s v="Camilla Gonda " u="1"/>
        <s v="Carlise Kwiatkowski " u="1"/>
        <s v="Carol Dartora" u="1"/>
        <s v="COLPANI" u="1"/>
        <s v="CRISTIANO SANTOS" u="1"/>
        <s v="Da Costa do Perdeu Piá " u="1"/>
        <s v="Dalton Borba" u="1"/>
        <s v="Delegada Tathiana " u="1"/>
        <s v="Denian Couto" u="1"/>
        <s v="DONA LOURDES" u="1"/>
        <s v="DR. WOLMIR" u="1"/>
        <s v="DRª MARIA LETICIA FAGUNDES" u="1"/>
        <s v="Eder Borges" u="1"/>
        <s v="Eder Borges " u="1"/>
        <s v="Ezequias Barros" u="1"/>
        <s v="FABIANE ROSA" u="1"/>
        <s v="FELIPE BRAGA CÔRTES" u="1"/>
        <s v="Fernando Klinger " u="1"/>
        <s v="Flavia Francischini" u="1"/>
        <s v="GEOVANE FERNANDES" u="1"/>
        <s v="Giorgia Prates - Mandata Preta " u="1"/>
        <s v="GOURA" u="1"/>
        <s v="Guilherme Kilter " u="1"/>
        <s v="HELIO WIRBISKI" u="1"/>
        <s v="Herivelto Oliveira" u="1"/>
        <s v="Hernani" u="1"/>
        <s v="Hernani " u="1"/>
        <s v="Indiara Barbosa" u="1"/>
        <s v="Indiara Barbosa " u="1"/>
        <s v="JAIRO MARCELINO" u="1"/>
        <s v="Jasson Goulart " u="1"/>
        <s v="João Bettega " u="1"/>
        <s v="Joao da Loja 5 Irmaos" u="1"/>
        <s v="Jornalista Marcio Barros" u="1"/>
        <s v="JULIETA REIS" u="1"/>
        <s v="KATIA DOS ANIMAIS DE RUA" u="1"/>
        <s v="Laís Leão " u="1"/>
        <s v="Leonidas Dias" u="1"/>
        <s v="Leonidas Dias " u="1"/>
        <s v="Lórens Nogueira " u="1"/>
        <s v="Marcelo Fachinello" u="1"/>
        <s v="Marcelo Fachinello " u="1"/>
        <s v="Marcos Vieira" u="1"/>
        <s v="Marcos Vieira " u="1"/>
        <s v="Maria Leticia" u="1"/>
        <s v="MARIA MANFRON" u="1"/>
        <s v="Mauro Bobato" u="1"/>
        <s v="Mauro Ignacio" u="1"/>
        <s v="Meri Martins " u="1"/>
        <s v="MESTRE POP" u="1"/>
        <s v="Noemia Rocha" u="1"/>
        <s v="Nori Seto" u="1"/>
        <s v="Nori Seto " u="1"/>
        <s v="Olimpio - Mundo Polarizado " u="1"/>
        <s v="Oscalino do Povo" u="1"/>
        <s v="Osias Moraes" u="1"/>
        <s v="Pastor Marciano Alves" u="1"/>
        <s v="PAULO RINK" u="1"/>
        <s v="PIER" u="1"/>
        <s v="Pier " u="1"/>
        <s v="Professor Euler" u="1"/>
        <s v="Professor Euler " u="1"/>
        <s v="PROFESSOR SILBERTO" u="1"/>
        <s v="Professora Angela " u="1"/>
        <s v="Professora Josete" u="1"/>
        <s v="Rafaela Lupion " u="1"/>
        <s v="Renan Ceschin " u="1"/>
        <s v="Renato Freitas" u="1"/>
        <s v="ROGÉRIO CAMPOS" u="1"/>
        <s v="Sabino Picolo" u="1"/>
        <s v="Salles do Fazendinha" u="1"/>
        <s v="Sargento Tania Guerreiro" u="1"/>
        <s v="Serginho do Posto" u="1"/>
        <s v="Serginho do Posto " u="1"/>
        <s v="Sidnei Toaldo" u="1"/>
        <s v="Sidnei Toaldo " u="1"/>
        <s v="THIAGO FERRO" u="1"/>
        <s v="Tiago Zeglin " u="1"/>
        <s v="Tico Kuzma" u="1"/>
        <s v="Tico Kuzma " u="1"/>
        <s v="Tito Zeglin" u="1"/>
        <s v="Toninho da Farmacia" u="1"/>
        <s v="Toninho da Farmácia " u="1"/>
        <s v="Vanda de Assis " u="1"/>
        <s v="Zezinho Sabará " u="1"/>
        <s v="ALEXANDRE ISQUIERDO" u="1"/>
        <s v="Átila Nunes " u="1"/>
        <s v="BISPO INALDO SILVA" u="1"/>
        <s v="CARLO CAIADO" u="1"/>
        <s v="CARLOS BOLSONARO" u="1"/>
        <s v="CELSO COSTA" u="1"/>
        <s v="CESAR MAIA" u="1"/>
        <s v="CHICO ALENCAR" u="1"/>
        <s v="CHIQUINHO BRAZÃO" u="1"/>
        <s v="CLÁUDIO CASTRO" u="1"/>
        <s v="DAVID MIRANDA" u="1"/>
        <s v="Diego Faro " u="1"/>
        <s v="Diego Vaz " u="1"/>
        <s v="DR CARLOS EDUARDO" u="1"/>
        <s v="DR GILBERTO" u="1"/>
        <s v="DR JOÃO RICARDO" u="1"/>
        <s v="DR MARCOS PAULO" u="1"/>
        <s v="Dr. Rogerio Amorim " u="1"/>
        <s v="DRº JORGE MANAIA" u="1"/>
        <s v="ELISEU KESSLER" u="1"/>
        <s v="Fabio Silva " u="1"/>
        <s v="Felipe Boró " u="1"/>
        <s v="FELIPE MICHEL" u="1"/>
        <s v="Felipe Pires " u="1"/>
        <s v="Fernando Armelau " u="1"/>
        <s v="FERNANDO WILLIAM" u="1"/>
        <s v="Flávio Valle " u="1"/>
        <s v="GABRIEL MONTEIRO" u="1"/>
        <s v="Gigi Castilho " u="1"/>
        <s v="Helena Vieira " u="1"/>
        <s v="INALDO SILVA" u="1"/>
        <s v="ITALO CIBA" u="1"/>
        <s v="JAIR DA MENDES GOMES" u="1"/>
        <s v="JAIRINHO" u="1"/>
        <s v="JOÃO MENDES DE JESUS" u="1"/>
        <s v="JONES MOURA" u="1"/>
        <s v="Jorge Canella " u="1"/>
        <s v="JORGE FELIPPE" u="1"/>
        <s v="Joyce Trindade " u="1"/>
        <s v="JUNIOR DA LUCINHA" u="1"/>
        <s v="LAURA CARNEIRO" u="1"/>
        <s v="LEANDRO LYRA" u="1"/>
        <s v="Leniel Borel " u="1"/>
        <s v="LEONEL BRIZOLA NETO" u="1"/>
        <s v="Leonel de Esquerda " u="1"/>
        <s v="LUCIANA NOVAES" u="1"/>
        <s v="LUCIANO VIEIRA" u="1"/>
        <s v="LUIZ CARLOS RAMOS FILHO" u="1"/>
        <s v="Maíra do MST " u="1"/>
        <s v="MARCELINO D'ALMEIDA" u="1"/>
        <s v="MARCELLO SICILIANO" u="1"/>
        <s v="MARCELO ARAR" u="1"/>
        <s v="Marcelo Diniz " u="1"/>
        <s v="MARCIO RIBEIRO" u="1"/>
        <s v="MARCIO SANTOS DE ARAUJO" u="1"/>
        <s v="MARCOS BRAZ" u="1"/>
        <s v="Marcos Dias " u="1"/>
        <s v="MARIELLE FRANCO" u="1"/>
        <s v="MONICA BENICIO" u="1"/>
        <s v="OTONI DE PAULA JR" u="1"/>
        <s v="PAULO MESSINA" u="1"/>
        <s v="PAULO PINHEIRO" u="1"/>
        <s v="PEDRO DUARTE" u="1"/>
        <s v="Poubel " u="1"/>
        <s v="PROFESSOR ADALMIR" u="1"/>
        <s v="PROFESSOR CELIO LUPPARELLI" u="1"/>
        <s v="RAFAEL ALOISIO FREITAS" u="1"/>
        <s v="Rafael Satiê " u="1"/>
        <s v="REIMONT" u="1"/>
        <s v="RENATO CINCO" u="1"/>
        <s v="RENATO MOURA" u="1"/>
        <s v="Rick Azevedo " u="1"/>
        <s v="Rodrigo Vizeu " u="1"/>
        <s v="ROGÉRIO AMORIM" u="1"/>
        <s v="ROGERIO ROCAL" u="1"/>
        <s v="ROSA FERNANDES" u="1"/>
        <s v="Salvino Oliveira " u="1"/>
        <s v="TAINÁ DE PAULA" u="1"/>
        <s v="Talita Galhardo " u="1"/>
        <s v="TÂNIA BASTOS" u="1"/>
        <s v="TARCÍSIO MOTTA" u="1"/>
        <s v="Tatiana Roque " u="1"/>
        <s v="TERESA BERGHER" u="1"/>
        <s v="THAIS FERREIRA" u="1"/>
        <s v="THIAGO K. RIBEIRO" u="1"/>
        <s v="ULISSES MARINS" u="1"/>
        <s v="VAL" u="1"/>
        <s v="VERA LINS" u="1"/>
        <s v="VERÔNICA COSTA" u="1"/>
        <s v="VITOR HUGO" u="1"/>
        <s v="WALDIR BRAZÃO" u="1"/>
        <s v="WELLINGTON DIAS" u="1"/>
        <s v="WILLIAM SIRI" u="1"/>
        <s v="WILLIAN COELHO" u="1"/>
        <s v="ZICO" u="1"/>
        <s v="ZICO BACANA" u="1"/>
        <s v="TARCISIO MOTTA" u="1"/>
      </sharedItems>
    </cacheField>
    <cacheField name="Reeleito" numFmtId="0">
      <sharedItems containsBlank="1" count="3">
        <m/>
        <s v="Reeleito"/>
        <s v="E"/>
      </sharedItems>
    </cacheField>
    <cacheField name="Partido" numFmtId="0">
      <sharedItems containsBlank="1"/>
    </cacheField>
    <cacheField name="Votos" numFmtId="166">
      <sharedItems containsString="0" containsBlank="1" containsNumber="1" containsInteger="1" minValue="1908" maxValue="10353"/>
    </cacheField>
    <cacheField name="Ano" numFmtId="0">
      <sharedItems containsString="0" containsBlank="1" containsNumber="1" containsInteger="1" minValue="2016" maxValue="2024" count="4">
        <n v="2016"/>
        <n v="2020"/>
        <n v="2024"/>
        <m/>
      </sharedItems>
    </cacheField>
    <cacheField name="Observação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5">
  <r>
    <s v="Amelia Naomi "/>
    <x v="0"/>
    <x v="0"/>
    <n v="2.3900000000000001E-2"/>
    <n v="8679"/>
    <m/>
    <x v="0"/>
    <n v="1"/>
  </r>
  <r>
    <s v="Fabião Zagueiro "/>
    <x v="0"/>
    <x v="1"/>
    <n v="2.29E-2"/>
    <n v="8310"/>
    <m/>
    <x v="0"/>
    <n v="2"/>
  </r>
  <r>
    <s v="Thomaz Henrique "/>
    <x v="0"/>
    <x v="2"/>
    <n v="2.2700000000000001E-2"/>
    <n v="8221"/>
    <m/>
    <x v="0"/>
    <n v="3"/>
  </r>
  <r>
    <s v="Roberto Chagas "/>
    <x v="0"/>
    <x v="2"/>
    <n v="2.2100000000000002E-2"/>
    <n v="8017"/>
    <m/>
    <x v="0"/>
    <n v="4"/>
  </r>
  <r>
    <s v="Fernando Petiti "/>
    <x v="0"/>
    <x v="3"/>
    <n v="2.1299999999999999E-2"/>
    <n v="7726"/>
    <m/>
    <x v="0"/>
    <n v="5"/>
  </r>
  <r>
    <s v="Marcão da Academia Ao Ar Livre "/>
    <x v="0"/>
    <x v="1"/>
    <n v="2.0400000000000001E-2"/>
    <n v="7386"/>
    <m/>
    <x v="0"/>
    <n v="6"/>
  </r>
  <r>
    <s v="Zé Luís "/>
    <x v="0"/>
    <x v="1"/>
    <n v="1.9E-2"/>
    <n v="6891"/>
    <m/>
    <x v="0"/>
    <n v="7"/>
  </r>
  <r>
    <s v="Renato Santiago "/>
    <x v="0"/>
    <x v="4"/>
    <n v="1.67E-2"/>
    <n v="6051"/>
    <m/>
    <x v="0"/>
    <n v="8"/>
  </r>
  <r>
    <s v="Juliana Fraga "/>
    <x v="0"/>
    <x v="0"/>
    <n v="1.6400000000000001E-2"/>
    <n v="5937"/>
    <m/>
    <x v="0"/>
    <n v="9"/>
  </r>
  <r>
    <s v="Carlos Abranches "/>
    <x v="1"/>
    <x v="5"/>
    <n v="1.61E-2"/>
    <n v="5852"/>
    <m/>
    <x v="0"/>
    <n v="10"/>
  </r>
  <r>
    <s v="Rafael Pascucci "/>
    <x v="0"/>
    <x v="1"/>
    <n v="1.6E-2"/>
    <n v="5801"/>
    <m/>
    <x v="0"/>
    <n v="11"/>
  </r>
  <r>
    <s v="Roberto do Eleven "/>
    <x v="0"/>
    <x v="1"/>
    <n v="1.5599999999999999E-2"/>
    <n v="5674"/>
    <m/>
    <x v="0"/>
    <n v="12"/>
  </r>
  <r>
    <s v="Lino Bispo "/>
    <x v="0"/>
    <x v="2"/>
    <n v="1.4500000000000001E-2"/>
    <n v="5274"/>
    <m/>
    <x v="0"/>
    <n v="13"/>
  </r>
  <r>
    <s v="Claudio Apolinario "/>
    <x v="1"/>
    <x v="1"/>
    <n v="1.3599999999999999E-2"/>
    <n v="4926"/>
    <m/>
    <x v="0"/>
    <n v="14"/>
  </r>
  <r>
    <s v="Marcelo Garcia "/>
    <x v="0"/>
    <x v="6"/>
    <n v="1.32E-2"/>
    <n v="4780"/>
    <m/>
    <x v="0"/>
    <n v="15"/>
  </r>
  <r>
    <s v="Milton Vieira Filho "/>
    <x v="0"/>
    <x v="7"/>
    <n v="1.2200000000000001E-2"/>
    <n v="4410"/>
    <m/>
    <x v="0"/>
    <n v="16"/>
  </r>
  <r>
    <s v="Senna "/>
    <x v="1"/>
    <x v="2"/>
    <n v="1.1599999999999999E-2"/>
    <n v="4222"/>
    <m/>
    <x v="0"/>
    <n v="17"/>
  </r>
  <r>
    <s v="Rogério da Acasem "/>
    <x v="0"/>
    <x v="8"/>
    <n v="1.12E-2"/>
    <n v="4069"/>
    <m/>
    <x v="0"/>
    <n v="18"/>
  </r>
  <r>
    <s v="Sidney Campos "/>
    <x v="1"/>
    <x v="3"/>
    <n v="1.09E-2"/>
    <n v="3971"/>
    <m/>
    <x v="0"/>
    <n v="19"/>
  </r>
  <r>
    <s v="Sérgio Camargo "/>
    <x v="1"/>
    <x v="2"/>
    <n v="9.4999999999999998E-3"/>
    <n v="3465"/>
    <m/>
    <x v="0"/>
    <n v="20"/>
  </r>
  <r>
    <s v="Gilson Campos "/>
    <x v="1"/>
    <x v="6"/>
    <n v="9.1999999999999998E-3"/>
    <n v="3347"/>
    <m/>
    <x v="0"/>
    <n v="21"/>
  </r>
  <r>
    <s v="Professora Jéssica Marques"/>
    <x v="2"/>
    <x v="9"/>
    <n v="2.2499999999999999E-2"/>
    <n v="8156"/>
    <m/>
    <x v="0"/>
    <n v="22"/>
  </r>
  <r>
    <s v="Rodrigo da Dulce"/>
    <x v="2"/>
    <x v="10"/>
    <n v="1.3599999999999999E-2"/>
    <n v="4930"/>
    <m/>
    <x v="0"/>
    <n v="23"/>
  </r>
  <r>
    <s v="Dudu Sivinski"/>
    <x v="2"/>
    <x v="11"/>
    <n v="1.11E-2"/>
    <n v="4040"/>
    <m/>
    <x v="0"/>
    <n v="24"/>
  </r>
  <r>
    <s v="Juvenil Silverio"/>
    <x v="2"/>
    <x v="1"/>
    <n v="1.0500000000000001E-2"/>
    <n v="3823"/>
    <m/>
    <x v="0"/>
    <n v="25"/>
  </r>
  <r>
    <s v="Esdras Protetor"/>
    <x v="2"/>
    <x v="12"/>
    <n v="1.0500000000000001E-2"/>
    <n v="3805"/>
    <m/>
    <x v="0"/>
    <n v="26"/>
  </r>
  <r>
    <s v="Júnior da Farmácia"/>
    <x v="2"/>
    <x v="13"/>
    <n v="0.01"/>
    <n v="3632"/>
    <m/>
    <x v="0"/>
    <n v="27"/>
  </r>
  <r>
    <s v="Shakespeare Carvalho"/>
    <x v="2"/>
    <x v="2"/>
    <n v="9.4999999999999998E-3"/>
    <n v="3464"/>
    <m/>
    <x v="0"/>
    <n v="28"/>
  </r>
  <r>
    <s v="Rosana Rabelo"/>
    <x v="2"/>
    <x v="4"/>
    <n v="9.4000000000000004E-3"/>
    <n v="3398"/>
    <m/>
    <x v="0"/>
    <n v="29"/>
  </r>
  <r>
    <s v="Cyborg"/>
    <x v="2"/>
    <x v="8"/>
    <n v="9.2999999999999992E-3"/>
    <n v="3376"/>
    <m/>
    <x v="0"/>
    <n v="30"/>
  </r>
  <r>
    <s v="Vanderlei da Graça D Madureira"/>
    <x v="2"/>
    <x v="6"/>
    <n v="8.8000000000000005E-3"/>
    <n v="3199"/>
    <m/>
    <x v="0"/>
    <n v="31"/>
  </r>
  <r>
    <s v="Edivaldo Santos"/>
    <x v="2"/>
    <x v="6"/>
    <n v="8.0000000000000002E-3"/>
    <n v="2904"/>
    <m/>
    <x v="0"/>
    <n v="32"/>
  </r>
  <r>
    <s v="Dr. José Claudio"/>
    <x v="2"/>
    <x v="3"/>
    <n v="7.7000000000000002E-3"/>
    <n v="2798"/>
    <m/>
    <x v="0"/>
    <n v="33"/>
  </r>
  <r>
    <s v="Wagner Lima"/>
    <x v="2"/>
    <x v="2"/>
    <n v="7.4999999999999997E-3"/>
    <n v="2707"/>
    <m/>
    <x v="1"/>
    <m/>
  </r>
  <r>
    <s v="Miranda Ueb"/>
    <x v="2"/>
    <x v="8"/>
    <n v="7.4000000000000003E-3"/>
    <n v="2703"/>
    <m/>
    <x v="1"/>
    <m/>
  </r>
  <r>
    <s v="Mota"/>
    <x v="2"/>
    <x v="2"/>
    <n v="7.1000000000000004E-3"/>
    <n v="2589"/>
    <m/>
    <x v="1"/>
    <m/>
  </r>
  <r>
    <s v="Walter Hayashi"/>
    <x v="2"/>
    <x v="4"/>
    <n v="7.0000000000000001E-3"/>
    <n v="2531"/>
    <m/>
    <x v="1"/>
    <m/>
  </r>
  <r>
    <s v="Victor Aleixo"/>
    <x v="2"/>
    <x v="6"/>
    <n v="6.6E-3"/>
    <n v="2413"/>
    <m/>
    <x v="1"/>
    <m/>
  </r>
  <r>
    <s v="Helio Nishimoto"/>
    <x v="2"/>
    <x v="3"/>
    <n v="6.4999999999999997E-3"/>
    <n v="2366"/>
    <m/>
    <x v="1"/>
    <m/>
  </r>
  <r>
    <s v="Gé Mais Comunidade"/>
    <x v="2"/>
    <x v="6"/>
    <n v="6.4000000000000003E-3"/>
    <n v="2323"/>
    <m/>
    <x v="1"/>
    <m/>
  </r>
  <r>
    <s v="Juciane Cunha"/>
    <x v="2"/>
    <x v="2"/>
    <n v="6.4000000000000003E-3"/>
    <n v="2307"/>
    <m/>
    <x v="1"/>
    <m/>
  </r>
  <r>
    <s v="Ademir Pereira"/>
    <x v="2"/>
    <x v="6"/>
    <n v="6.1999999999999998E-3"/>
    <n v="2236"/>
    <m/>
    <x v="1"/>
    <m/>
  </r>
  <r>
    <s v="Lin Fernandes"/>
    <x v="2"/>
    <x v="0"/>
    <n v="6.1000000000000004E-3"/>
    <n v="2224"/>
    <m/>
    <x v="1"/>
    <m/>
  </r>
  <r>
    <s v="Lino Couto"/>
    <x v="2"/>
    <x v="6"/>
    <n v="6.0000000000000001E-3"/>
    <n v="2164"/>
    <m/>
    <x v="1"/>
    <m/>
  </r>
  <r>
    <s v="Gustavo Sabóia"/>
    <x v="2"/>
    <x v="6"/>
    <n v="5.8999999999999999E-3"/>
    <n v="2158"/>
    <m/>
    <x v="1"/>
    <m/>
  </r>
  <r>
    <s v="Alexandre da Homicídios"/>
    <x v="2"/>
    <x v="8"/>
    <n v="5.8999999999999999E-3"/>
    <n v="2150"/>
    <m/>
    <x v="1"/>
    <m/>
  </r>
  <r>
    <s v="Mestre Daniel"/>
    <x v="2"/>
    <x v="12"/>
    <n v="5.7000000000000002E-3"/>
    <n v="2084"/>
    <m/>
    <x v="1"/>
    <m/>
  </r>
  <r>
    <s v="Valdir Alvarenga"/>
    <x v="2"/>
    <x v="14"/>
    <n v="5.7000000000000002E-3"/>
    <n v="2080"/>
    <m/>
    <x v="1"/>
    <m/>
  </r>
  <r>
    <s v="Rosi Diretora"/>
    <x v="2"/>
    <x v="6"/>
    <n v="5.7000000000000002E-3"/>
    <n v="2064"/>
    <m/>
    <x v="1"/>
    <m/>
  </r>
  <r>
    <s v="Doutora Débora"/>
    <x v="2"/>
    <x v="11"/>
    <n v="4.8999999999999998E-3"/>
    <n v="1779"/>
    <m/>
    <x v="1"/>
    <m/>
  </r>
  <r>
    <s v="Bruniely Lemos "/>
    <x v="2"/>
    <x v="0"/>
    <n v="4.8999999999999998E-3"/>
    <n v="1771"/>
    <m/>
    <x v="1"/>
    <m/>
  </r>
  <r>
    <s v="Pedro Lima"/>
    <x v="2"/>
    <x v="15"/>
    <n v="4.7999999999999996E-3"/>
    <n v="1742"/>
    <m/>
    <x v="1"/>
    <m/>
  </r>
  <r>
    <s v="Ingrid de Sa"/>
    <x v="2"/>
    <x v="0"/>
    <n v="4.7000000000000002E-3"/>
    <n v="1720"/>
    <m/>
    <x v="1"/>
    <m/>
  </r>
  <r>
    <s v="Protetora Tia Dany"/>
    <x v="2"/>
    <x v="2"/>
    <n v="4.4999999999999997E-3"/>
    <n v="1651"/>
    <m/>
    <x v="1"/>
    <m/>
  </r>
  <r>
    <s v="Marilu Godoi"/>
    <x v="2"/>
    <x v="11"/>
    <n v="4.4000000000000003E-3"/>
    <n v="1581"/>
    <m/>
    <x v="1"/>
    <m/>
  </r>
  <r>
    <s v="Lucia Galvao"/>
    <x v="2"/>
    <x v="0"/>
    <n v="4.3E-3"/>
    <n v="1566"/>
    <m/>
    <x v="1"/>
    <m/>
  </r>
  <r>
    <s v="Tampão"/>
    <x v="2"/>
    <x v="7"/>
    <n v="4.1999999999999997E-3"/>
    <n v="1536"/>
    <m/>
    <x v="1"/>
    <m/>
  </r>
  <r>
    <s v="Vanessa Fortes"/>
    <x v="2"/>
    <x v="8"/>
    <n v="4.1999999999999997E-3"/>
    <n v="1535"/>
    <m/>
    <x v="1"/>
    <m/>
  </r>
  <r>
    <s v="Jamilton"/>
    <x v="2"/>
    <x v="0"/>
    <n v="4.1999999999999997E-3"/>
    <n v="1508"/>
    <m/>
    <x v="1"/>
    <m/>
  </r>
  <r>
    <s v="Solange Moraes"/>
    <x v="2"/>
    <x v="8"/>
    <n v="4.1000000000000003E-3"/>
    <n v="1485"/>
    <m/>
    <x v="1"/>
    <m/>
  </r>
  <r>
    <s v="Serginho Zona Norte"/>
    <x v="2"/>
    <x v="2"/>
    <n v="4.0000000000000001E-3"/>
    <n v="1463"/>
    <m/>
    <x v="1"/>
    <m/>
  </r>
  <r>
    <s v="Marçal do Cecoi"/>
    <x v="2"/>
    <x v="6"/>
    <n v="4.0000000000000001E-3"/>
    <n v="1450"/>
    <m/>
    <x v="1"/>
    <m/>
  </r>
  <r>
    <s v="Marcão Interlagos"/>
    <x v="2"/>
    <x v="8"/>
    <n v="3.8E-3"/>
    <n v="1366"/>
    <m/>
    <x v="1"/>
    <m/>
  </r>
  <r>
    <s v="Patricia Borges"/>
    <x v="2"/>
    <x v="4"/>
    <n v="3.5999999999999999E-3"/>
    <n v="1321"/>
    <m/>
    <x v="1"/>
    <m/>
  </r>
  <r>
    <s v="Gilvan Duarte o Farmaceutico"/>
    <x v="2"/>
    <x v="10"/>
    <n v="3.5000000000000001E-3"/>
    <n v="1269"/>
    <m/>
    <x v="1"/>
    <m/>
  </r>
  <r>
    <s v="Lucas Valentim"/>
    <x v="2"/>
    <x v="7"/>
    <n v="3.3999999999999998E-3"/>
    <n v="1233"/>
    <m/>
    <x v="1"/>
    <m/>
  </r>
  <r>
    <s v="Ze Carlos dos Condutores"/>
    <x v="2"/>
    <x v="0"/>
    <n v="3.3999999999999998E-3"/>
    <n v="1232"/>
    <m/>
    <x v="1"/>
    <m/>
  </r>
  <r>
    <s v="Jonatas Pereira"/>
    <x v="2"/>
    <x v="6"/>
    <n v="3.3999999999999998E-3"/>
    <n v="1218"/>
    <m/>
    <x v="1"/>
    <m/>
  </r>
  <r>
    <s v="Miguel Antonio"/>
    <x v="2"/>
    <x v="2"/>
    <n v="3.3E-3"/>
    <n v="1212"/>
    <m/>
    <x v="1"/>
    <m/>
  </r>
  <r>
    <s v="Fernanda Schmitt"/>
    <x v="2"/>
    <x v="4"/>
    <n v="3.3E-3"/>
    <n v="1204"/>
    <m/>
    <x v="1"/>
    <m/>
  </r>
  <r>
    <s v="Delsnira Magalhães"/>
    <x v="2"/>
    <x v="1"/>
    <n v="3.3E-3"/>
    <n v="1195"/>
    <m/>
    <x v="1"/>
    <m/>
  </r>
  <r>
    <s v="Peixeiro"/>
    <x v="2"/>
    <x v="7"/>
    <n v="3.3E-3"/>
    <n v="1192"/>
    <m/>
    <x v="1"/>
    <m/>
  </r>
  <r>
    <s v="André Carletti"/>
    <x v="2"/>
    <x v="8"/>
    <n v="3.2000000000000002E-3"/>
    <n v="1172"/>
    <m/>
    <x v="1"/>
    <m/>
  </r>
  <r>
    <s v="Prof. Luis"/>
    <x v="2"/>
    <x v="0"/>
    <n v="3.2000000000000002E-3"/>
    <n v="1144"/>
    <m/>
    <x v="1"/>
    <m/>
  </r>
  <r>
    <s v="Nego Jackson"/>
    <x v="2"/>
    <x v="7"/>
    <n v="3.0999999999999999E-3"/>
    <n v="1126"/>
    <m/>
    <x v="1"/>
    <m/>
  </r>
  <r>
    <s v="Professor Roberval"/>
    <x v="2"/>
    <x v="14"/>
    <n v="3.0000000000000001E-3"/>
    <n v="1106"/>
    <m/>
    <x v="1"/>
    <m/>
  </r>
  <r>
    <s v="Vinícius Corrêa do Rural"/>
    <x v="2"/>
    <x v="13"/>
    <n v="3.0000000000000001E-3"/>
    <n v="1099"/>
    <m/>
    <x v="1"/>
    <m/>
  </r>
  <r>
    <s v="Tia Taty"/>
    <x v="2"/>
    <x v="11"/>
    <n v="3.0000000000000001E-3"/>
    <n v="1092"/>
    <m/>
    <x v="1"/>
    <m/>
  </r>
  <r>
    <s v="Zé Carlos Nunes"/>
    <x v="2"/>
    <x v="8"/>
    <n v="2.8999999999999998E-3"/>
    <n v="1051"/>
    <m/>
    <x v="1"/>
    <m/>
  </r>
  <r>
    <s v="Renato e Lutadores do Banhado"/>
    <x v="2"/>
    <x v="9"/>
    <n v="2.8999999999999998E-3"/>
    <n v="1048"/>
    <m/>
    <x v="1"/>
    <m/>
  </r>
  <r>
    <s v="Willis"/>
    <x v="2"/>
    <x v="4"/>
    <n v="2.8E-3"/>
    <n v="1034"/>
    <m/>
    <x v="1"/>
    <m/>
  </r>
  <r>
    <s v="Madah"/>
    <x v="2"/>
    <x v="10"/>
    <n v="2.7000000000000001E-3"/>
    <n v="997"/>
    <m/>
    <x v="1"/>
    <m/>
  </r>
  <r>
    <s v="Jairo Santos"/>
    <x v="2"/>
    <x v="14"/>
    <n v="2.7000000000000001E-3"/>
    <n v="992"/>
    <m/>
    <x v="1"/>
    <m/>
  </r>
  <r>
    <s v="Bombeiro Alex"/>
    <x v="2"/>
    <x v="8"/>
    <n v="2.7000000000000001E-3"/>
    <n v="983"/>
    <m/>
    <x v="1"/>
    <m/>
  </r>
  <r>
    <s v="Rodrigo Motorista"/>
    <x v="2"/>
    <x v="14"/>
    <n v="2.7000000000000001E-3"/>
    <n v="973"/>
    <m/>
    <x v="1"/>
    <m/>
  </r>
  <r>
    <s v="Douglas do Tio João"/>
    <x v="2"/>
    <x v="12"/>
    <n v="2.5999999999999999E-3"/>
    <n v="938"/>
    <m/>
    <x v="1"/>
    <m/>
  </r>
  <r>
    <s v="Rafael do Mercadinho"/>
    <x v="2"/>
    <x v="6"/>
    <n v="2.5999999999999999E-3"/>
    <n v="930"/>
    <m/>
    <x v="1"/>
    <m/>
  </r>
  <r>
    <s v="Luciano Sam"/>
    <x v="2"/>
    <x v="6"/>
    <n v="2.5000000000000001E-3"/>
    <n v="924"/>
    <m/>
    <x v="1"/>
    <m/>
  </r>
  <r>
    <s v="Kaleb do Gás"/>
    <x v="2"/>
    <x v="8"/>
    <n v="2.5000000000000001E-3"/>
    <n v="903"/>
    <m/>
    <x v="1"/>
    <m/>
  </r>
  <r>
    <s v="Wellington Bebê"/>
    <x v="2"/>
    <x v="11"/>
    <n v="2.5000000000000001E-3"/>
    <n v="895"/>
    <m/>
    <x v="1"/>
    <m/>
  </r>
  <r>
    <s v="Elena Tateishi"/>
    <x v="2"/>
    <x v="1"/>
    <n v="2.5000000000000001E-3"/>
    <n v="891"/>
    <m/>
    <x v="1"/>
    <m/>
  </r>
  <r>
    <s v="Sgt Sensei Jefferson"/>
    <x v="2"/>
    <x v="7"/>
    <n v="2.5000000000000001E-3"/>
    <n v="891"/>
    <m/>
    <x v="1"/>
    <m/>
  </r>
  <r>
    <s v="Claudinho Gordinho"/>
    <x v="2"/>
    <x v="7"/>
    <n v="2.5000000000000001E-3"/>
    <n v="891"/>
    <m/>
    <x v="1"/>
    <m/>
  </r>
  <r>
    <s v="Adriana Prado"/>
    <x v="2"/>
    <x v="14"/>
    <n v="2.5000000000000001E-3"/>
    <n v="890"/>
    <m/>
    <x v="1"/>
    <m/>
  </r>
  <r>
    <s v="Cleide do Povo"/>
    <x v="2"/>
    <x v="10"/>
    <n v="2.3999999999999998E-3"/>
    <n v="880"/>
    <m/>
    <x v="1"/>
    <m/>
  </r>
  <r>
    <s v="Dr Joao Ferneda"/>
    <x v="2"/>
    <x v="4"/>
    <n v="2.3999999999999998E-3"/>
    <n v="875"/>
    <m/>
    <x v="1"/>
    <m/>
  </r>
  <r>
    <s v="Miro do Altos de Santana"/>
    <x v="2"/>
    <x v="8"/>
    <n v="2.3999999999999998E-3"/>
    <n v="861"/>
    <m/>
    <x v="1"/>
    <m/>
  </r>
  <r>
    <s v="Julianda Rocha"/>
    <x v="2"/>
    <x v="3"/>
    <n v="2.3999999999999998E-3"/>
    <n v="853"/>
    <m/>
    <x v="1"/>
    <m/>
  </r>
  <r>
    <s v="Douglas Porto"/>
    <x v="2"/>
    <x v="13"/>
    <n v="2.3E-3"/>
    <n v="842"/>
    <m/>
    <x v="1"/>
    <m/>
  </r>
  <r>
    <s v="Jorge Kumakura"/>
    <x v="2"/>
    <x v="12"/>
    <n v="2.3E-3"/>
    <n v="840"/>
    <m/>
    <x v="1"/>
    <m/>
  </r>
  <r>
    <s v="Sandra Cristiny"/>
    <x v="2"/>
    <x v="2"/>
    <n v="2.3E-3"/>
    <n v="831"/>
    <m/>
    <x v="1"/>
    <m/>
  </r>
  <r>
    <s v="Adriano do Bar"/>
    <x v="2"/>
    <x v="7"/>
    <n v="2.3E-3"/>
    <n v="825"/>
    <m/>
    <x v="1"/>
    <m/>
  </r>
  <r>
    <s v="Felipe Braga"/>
    <x v="2"/>
    <x v="3"/>
    <n v="2.2000000000000001E-3"/>
    <n v="814"/>
    <m/>
    <x v="1"/>
    <m/>
  </r>
  <r>
    <s v="Prof Ito Naressi"/>
    <x v="2"/>
    <x v="1"/>
    <n v="2.2000000000000001E-3"/>
    <n v="799"/>
    <m/>
    <x v="1"/>
    <m/>
  </r>
  <r>
    <s v="Manabu"/>
    <x v="2"/>
    <x v="12"/>
    <n v="2.2000000000000001E-3"/>
    <n v="785"/>
    <m/>
    <x v="1"/>
    <m/>
  </r>
  <r>
    <s v="Tonhao Dutra"/>
    <x v="2"/>
    <x v="0"/>
    <n v="2.0999999999999999E-3"/>
    <n v="775"/>
    <m/>
    <x v="1"/>
    <m/>
  </r>
  <r>
    <s v="Chita Onofre"/>
    <x v="2"/>
    <x v="7"/>
    <n v="2.0999999999999999E-3"/>
    <n v="770"/>
    <m/>
    <x v="1"/>
    <m/>
  </r>
  <r>
    <s v="Marcelo da Farmácia"/>
    <x v="2"/>
    <x v="12"/>
    <n v="2.0999999999999999E-3"/>
    <n v="766"/>
    <m/>
    <x v="1"/>
    <m/>
  </r>
  <r>
    <s v="Paula Preta Conservadora"/>
    <x v="2"/>
    <x v="2"/>
    <n v="2.0999999999999999E-3"/>
    <n v="760"/>
    <m/>
    <x v="1"/>
    <m/>
  </r>
  <r>
    <s v="Gilson Machado"/>
    <x v="2"/>
    <x v="0"/>
    <n v="2E-3"/>
    <n v="738"/>
    <m/>
    <x v="1"/>
    <m/>
  </r>
  <r>
    <s v="Weller Bancada Trabalhadores"/>
    <x v="2"/>
    <x v="16"/>
    <n v="2E-3"/>
    <n v="738"/>
    <m/>
    <x v="1"/>
    <m/>
  </r>
  <r>
    <s v="Henrique Veneziani"/>
    <x v="2"/>
    <x v="17"/>
    <n v="2E-3"/>
    <n v="721"/>
    <m/>
    <x v="1"/>
    <m/>
  </r>
  <r>
    <s v="Jaime do Restaurante"/>
    <x v="2"/>
    <x v="14"/>
    <n v="2E-3"/>
    <n v="713"/>
    <m/>
    <x v="1"/>
    <m/>
  </r>
  <r>
    <s v="Professora Kathyão"/>
    <x v="2"/>
    <x v="13"/>
    <n v="2E-3"/>
    <n v="710"/>
    <m/>
    <x v="1"/>
    <m/>
  </r>
  <r>
    <s v="Verinha"/>
    <x v="2"/>
    <x v="6"/>
    <n v="1.9E-3"/>
    <n v="691"/>
    <m/>
    <x v="1"/>
    <m/>
  </r>
  <r>
    <s v="André Cabral"/>
    <x v="2"/>
    <x v="7"/>
    <n v="1.9E-3"/>
    <n v="685"/>
    <m/>
    <x v="1"/>
    <m/>
  </r>
  <r>
    <s v="Luizinho da Farmacia"/>
    <x v="2"/>
    <x v="14"/>
    <n v="1.8E-3"/>
    <n v="666"/>
    <m/>
    <x v="1"/>
    <m/>
  </r>
  <r>
    <s v="Mariara Freitas"/>
    <x v="2"/>
    <x v="8"/>
    <n v="1.8E-3"/>
    <n v="658"/>
    <m/>
    <x v="1"/>
    <m/>
  </r>
  <r>
    <s v="Luizinho Lava Rápido"/>
    <x v="2"/>
    <x v="1"/>
    <n v="1.8E-3"/>
    <n v="652"/>
    <m/>
    <x v="1"/>
    <m/>
  </r>
  <r>
    <s v="Derlano da Adega"/>
    <x v="2"/>
    <x v="15"/>
    <n v="1.8E-3"/>
    <n v="652"/>
    <m/>
    <x v="1"/>
    <m/>
  </r>
  <r>
    <s v="Ailcy do Desafio Jovem"/>
    <x v="2"/>
    <x v="2"/>
    <n v="1.8E-3"/>
    <n v="651"/>
    <m/>
    <x v="1"/>
    <m/>
  </r>
  <r>
    <s v="Dra Ariane Joice"/>
    <x v="2"/>
    <x v="4"/>
    <n v="1.8E-3"/>
    <n v="644"/>
    <m/>
    <x v="1"/>
    <m/>
  </r>
  <r>
    <s v="Ritiele Oliveira"/>
    <x v="2"/>
    <x v="7"/>
    <n v="1.8E-3"/>
    <n v="643"/>
    <m/>
    <x v="1"/>
    <m/>
  </r>
  <r>
    <s v="Ana da Norte"/>
    <x v="2"/>
    <x v="13"/>
    <n v="1.6999999999999999E-3"/>
    <n v="634"/>
    <m/>
    <x v="1"/>
    <m/>
  </r>
  <r>
    <s v="Mancilha do Mercadinho"/>
    <x v="2"/>
    <x v="1"/>
    <n v="1.6999999999999999E-3"/>
    <n v="628"/>
    <m/>
    <x v="1"/>
    <m/>
  </r>
  <r>
    <s v="Jair Ramalho"/>
    <x v="2"/>
    <x v="14"/>
    <n v="1.6999999999999999E-3"/>
    <n v="612"/>
    <m/>
    <x v="1"/>
    <m/>
  </r>
  <r>
    <s v="Rogério da Foto Santos"/>
    <x v="2"/>
    <x v="11"/>
    <n v="1.6000000000000001E-3"/>
    <n v="598"/>
    <m/>
    <x v="1"/>
    <m/>
  </r>
  <r>
    <s v="Fabio Rato"/>
    <x v="2"/>
    <x v="13"/>
    <n v="1.6000000000000001E-3"/>
    <n v="596"/>
    <m/>
    <x v="1"/>
    <m/>
  </r>
  <r>
    <s v="Dr Fabiano Prado"/>
    <x v="2"/>
    <x v="13"/>
    <n v="1.6000000000000001E-3"/>
    <n v="586"/>
    <m/>
    <x v="1"/>
    <m/>
  </r>
  <r>
    <s v="Leno"/>
    <x v="2"/>
    <x v="14"/>
    <n v="1.6000000000000001E-3"/>
    <n v="579"/>
    <m/>
    <x v="1"/>
    <m/>
  </r>
  <r>
    <s v="Vinícius dos Anjos"/>
    <x v="2"/>
    <x v="11"/>
    <n v="1.6000000000000001E-3"/>
    <n v="573"/>
    <m/>
    <x v="1"/>
    <m/>
  </r>
  <r>
    <s v="Pedro Antunes Neto"/>
    <x v="2"/>
    <x v="11"/>
    <n v="1.6000000000000001E-3"/>
    <n v="571"/>
    <m/>
    <x v="1"/>
    <m/>
  </r>
  <r>
    <s v="Dra Neusa do Carmo"/>
    <x v="2"/>
    <x v="1"/>
    <n v="1.6000000000000001E-3"/>
    <n v="568"/>
    <m/>
    <x v="1"/>
    <m/>
  </r>
  <r>
    <s v="Marcelo União"/>
    <x v="2"/>
    <x v="14"/>
    <n v="1.6000000000000001E-3"/>
    <n v="563"/>
    <m/>
    <x v="1"/>
    <m/>
  </r>
  <r>
    <s v="Rubens Renovação"/>
    <x v="2"/>
    <x v="8"/>
    <n v="1.5E-3"/>
    <n v="557"/>
    <m/>
    <x v="1"/>
    <m/>
  </r>
  <r>
    <s v="Marquinhos da Fiscalização"/>
    <x v="2"/>
    <x v="8"/>
    <n v="1.5E-3"/>
    <n v="548"/>
    <m/>
    <x v="1"/>
    <m/>
  </r>
  <r>
    <s v="Júlio César"/>
    <x v="2"/>
    <x v="3"/>
    <n v="1.5E-3"/>
    <n v="544"/>
    <m/>
    <x v="1"/>
    <m/>
  </r>
  <r>
    <s v="Analu Oliveira"/>
    <x v="2"/>
    <x v="0"/>
    <n v="1.5E-3"/>
    <n v="542"/>
    <m/>
    <x v="1"/>
    <m/>
  </r>
  <r>
    <s v="Brito"/>
    <x v="2"/>
    <x v="14"/>
    <n v="1.5E-3"/>
    <n v="532"/>
    <m/>
    <x v="1"/>
    <m/>
  </r>
  <r>
    <s v="Marajó"/>
    <x v="2"/>
    <x v="13"/>
    <n v="1.5E-3"/>
    <n v="531"/>
    <m/>
    <x v="1"/>
    <m/>
  </r>
  <r>
    <s v="Maninho Cem Por Cento"/>
    <x v="2"/>
    <x v="14"/>
    <n v="1.5E-3"/>
    <n v="530"/>
    <m/>
    <x v="1"/>
    <m/>
  </r>
  <r>
    <s v="Alípio Vilar"/>
    <x v="2"/>
    <x v="15"/>
    <n v="1.5E-3"/>
    <n v="527"/>
    <m/>
    <x v="1"/>
    <m/>
  </r>
  <r>
    <s v="Fabrício Filho"/>
    <x v="2"/>
    <x v="1"/>
    <n v="1.4E-3"/>
    <n v="523"/>
    <m/>
    <x v="1"/>
    <m/>
  </r>
  <r>
    <s v="Cachorrinho"/>
    <x v="2"/>
    <x v="0"/>
    <n v="1.4E-3"/>
    <n v="517"/>
    <m/>
    <x v="1"/>
    <m/>
  </r>
  <r>
    <s v="Fred do Espaço Balaioo"/>
    <x v="2"/>
    <x v="14"/>
    <n v="1.4E-3"/>
    <n v="515"/>
    <m/>
    <x v="1"/>
    <m/>
  </r>
  <r>
    <s v="Pepeu"/>
    <x v="2"/>
    <x v="12"/>
    <n v="1.4E-3"/>
    <n v="510"/>
    <m/>
    <x v="1"/>
    <m/>
  </r>
  <r>
    <s v="Baulé"/>
    <x v="2"/>
    <x v="2"/>
    <n v="1.4E-3"/>
    <n v="504"/>
    <m/>
    <x v="1"/>
    <m/>
  </r>
  <r>
    <s v="Quinzinho"/>
    <x v="2"/>
    <x v="13"/>
    <n v="1.4E-3"/>
    <n v="502"/>
    <m/>
    <x v="1"/>
    <m/>
  </r>
  <r>
    <s v="Marcelo Ribeiro"/>
    <x v="2"/>
    <x v="0"/>
    <n v="1.4E-3"/>
    <n v="498"/>
    <m/>
    <x v="1"/>
    <m/>
  </r>
  <r>
    <s v="Amauri dos Santos"/>
    <x v="2"/>
    <x v="6"/>
    <n v="1.4E-3"/>
    <n v="497"/>
    <m/>
    <x v="1"/>
    <m/>
  </r>
  <r>
    <s v="Lucas Raphael"/>
    <x v="2"/>
    <x v="15"/>
    <n v="1.2999999999999999E-3"/>
    <n v="489"/>
    <m/>
    <x v="1"/>
    <m/>
  </r>
  <r>
    <s v="Ricardo Sampaio"/>
    <x v="2"/>
    <x v="4"/>
    <n v="1.2999999999999999E-3"/>
    <n v="485"/>
    <m/>
    <x v="1"/>
    <m/>
  </r>
  <r>
    <s v="Benê Protetora"/>
    <x v="2"/>
    <x v="18"/>
    <n v="1.2999999999999999E-3"/>
    <n v="481"/>
    <m/>
    <x v="1"/>
    <m/>
  </r>
  <r>
    <s v="Mariinha Costa"/>
    <x v="2"/>
    <x v="7"/>
    <n v="1.2999999999999999E-3"/>
    <n v="479"/>
    <m/>
    <x v="1"/>
    <m/>
  </r>
  <r>
    <s v="Dr Wesley Viana"/>
    <x v="2"/>
    <x v="4"/>
    <n v="1.2999999999999999E-3"/>
    <n v="474"/>
    <m/>
    <x v="1"/>
    <m/>
  </r>
  <r>
    <s v="Marco do Pet"/>
    <x v="2"/>
    <x v="12"/>
    <n v="1.2999999999999999E-3"/>
    <n v="468"/>
    <m/>
    <x v="1"/>
    <m/>
  </r>
  <r>
    <s v="Fião da Van"/>
    <x v="2"/>
    <x v="8"/>
    <n v="1.2999999999999999E-3"/>
    <n v="465"/>
    <m/>
    <x v="1"/>
    <m/>
  </r>
  <r>
    <s v="Alexandre Goes"/>
    <x v="2"/>
    <x v="13"/>
    <n v="1.2999999999999999E-3"/>
    <n v="465"/>
    <m/>
    <x v="1"/>
    <m/>
  </r>
  <r>
    <s v="Carlinhos do Resgate"/>
    <x v="2"/>
    <x v="4"/>
    <n v="1.2999999999999999E-3"/>
    <n v="464"/>
    <m/>
    <x v="1"/>
    <m/>
  </r>
  <r>
    <s v="Marcos Trigueiro"/>
    <x v="2"/>
    <x v="7"/>
    <n v="1.2999999999999999E-3"/>
    <n v="462"/>
    <m/>
    <x v="1"/>
    <m/>
  </r>
  <r>
    <s v="Luciano Barriga"/>
    <x v="2"/>
    <x v="12"/>
    <n v="1.2999999999999999E-3"/>
    <n v="456"/>
    <m/>
    <x v="1"/>
    <m/>
  </r>
  <r>
    <s v="Fernandão"/>
    <x v="2"/>
    <x v="6"/>
    <n v="1.1999999999999999E-3"/>
    <n v="439"/>
    <m/>
    <x v="1"/>
    <m/>
  </r>
  <r>
    <s v="Dr Raphael"/>
    <x v="2"/>
    <x v="10"/>
    <n v="1.1999999999999999E-3"/>
    <n v="436"/>
    <m/>
    <x v="1"/>
    <m/>
  </r>
  <r>
    <s v="Tote"/>
    <x v="2"/>
    <x v="4"/>
    <n v="1.1999999999999999E-3"/>
    <n v="433"/>
    <m/>
    <x v="1"/>
    <m/>
  </r>
  <r>
    <s v="Policial Ramos"/>
    <x v="2"/>
    <x v="12"/>
    <n v="1.1999999999999999E-3"/>
    <n v="423"/>
    <m/>
    <x v="1"/>
    <m/>
  </r>
  <r>
    <s v="Eduardo Guedes"/>
    <x v="2"/>
    <x v="11"/>
    <n v="1.1999999999999999E-3"/>
    <n v="423"/>
    <m/>
    <x v="1"/>
    <m/>
  </r>
  <r>
    <s v="Alan Silva"/>
    <x v="2"/>
    <x v="3"/>
    <n v="1.1999999999999999E-3"/>
    <n v="419"/>
    <m/>
    <x v="1"/>
    <m/>
  </r>
  <r>
    <s v="Maiara Morais"/>
    <x v="2"/>
    <x v="14"/>
    <n v="1.1999999999999999E-3"/>
    <n v="419"/>
    <m/>
    <x v="1"/>
    <m/>
  </r>
  <r>
    <s v="Richard Pexe"/>
    <x v="2"/>
    <x v="13"/>
    <n v="1.1000000000000001E-3"/>
    <n v="406"/>
    <m/>
    <x v="1"/>
    <m/>
  </r>
  <r>
    <s v="Luis Costa"/>
    <x v="2"/>
    <x v="8"/>
    <n v="1.1000000000000001E-3"/>
    <n v="400"/>
    <m/>
    <x v="1"/>
    <m/>
  </r>
  <r>
    <s v="Grec Mercearia"/>
    <x v="2"/>
    <x v="17"/>
    <n v="1.1000000000000001E-3"/>
    <n v="400"/>
    <m/>
    <x v="1"/>
    <m/>
  </r>
  <r>
    <s v="Amigo Clóvis"/>
    <x v="2"/>
    <x v="2"/>
    <n v="1.1000000000000001E-3"/>
    <n v="399"/>
    <m/>
    <x v="1"/>
    <m/>
  </r>
  <r>
    <s v="Siena da Auto Escola"/>
    <x v="2"/>
    <x v="14"/>
    <n v="1.1000000000000001E-3"/>
    <n v="397"/>
    <m/>
    <x v="1"/>
    <m/>
  </r>
  <r>
    <s v="Cabo Renan Vaz"/>
    <x v="2"/>
    <x v="13"/>
    <n v="1.1000000000000001E-3"/>
    <n v="396"/>
    <m/>
    <x v="1"/>
    <m/>
  </r>
  <r>
    <s v="Jonas Goleiro"/>
    <x v="2"/>
    <x v="1"/>
    <n v="1.1000000000000001E-3"/>
    <n v="393"/>
    <m/>
    <x v="1"/>
    <m/>
  </r>
  <r>
    <s v="Raimundo da Padaria"/>
    <x v="2"/>
    <x v="11"/>
    <n v="1.1000000000000001E-3"/>
    <n v="392"/>
    <m/>
    <x v="1"/>
    <m/>
  </r>
  <r>
    <s v="Fabião Caminhoneiro"/>
    <x v="2"/>
    <x v="4"/>
    <n v="1.1000000000000001E-3"/>
    <n v="390"/>
    <m/>
    <x v="1"/>
    <m/>
  </r>
  <r>
    <s v="Maria Benedicto"/>
    <x v="2"/>
    <x v="8"/>
    <n v="1.1000000000000001E-3"/>
    <n v="383"/>
    <m/>
    <x v="1"/>
    <m/>
  </r>
  <r>
    <s v="Luigi Bertoncini"/>
    <x v="2"/>
    <x v="17"/>
    <n v="1.1000000000000001E-3"/>
    <n v="383"/>
    <m/>
    <x v="1"/>
    <m/>
  </r>
  <r>
    <s v="Poliana Campos"/>
    <x v="2"/>
    <x v="9"/>
    <n v="1E-3"/>
    <n v="381"/>
    <m/>
    <x v="1"/>
    <m/>
  </r>
  <r>
    <s v="Tathi Sales"/>
    <x v="2"/>
    <x v="13"/>
    <n v="1E-3"/>
    <n v="379"/>
    <m/>
    <x v="1"/>
    <m/>
  </r>
  <r>
    <s v="Adriano Figuinha"/>
    <x v="2"/>
    <x v="3"/>
    <n v="1E-3"/>
    <n v="378"/>
    <m/>
    <x v="1"/>
    <m/>
  </r>
  <r>
    <s v="Rogerinho"/>
    <x v="2"/>
    <x v="14"/>
    <n v="1E-3"/>
    <n v="370"/>
    <m/>
    <x v="1"/>
    <m/>
  </r>
  <r>
    <s v="Arquiteta Rosana"/>
    <x v="2"/>
    <x v="2"/>
    <n v="1E-3"/>
    <n v="367"/>
    <m/>
    <x v="1"/>
    <m/>
  </r>
  <r>
    <s v="Pablo da Tapeçaria"/>
    <x v="2"/>
    <x v="17"/>
    <n v="1E-3"/>
    <n v="364"/>
    <m/>
    <x v="1"/>
    <m/>
  </r>
  <r>
    <s v="Paulinho Fortvale"/>
    <x v="2"/>
    <x v="15"/>
    <n v="1E-3"/>
    <n v="359"/>
    <m/>
    <x v="1"/>
    <m/>
  </r>
  <r>
    <s v="Professora Lilian"/>
    <x v="2"/>
    <x v="1"/>
    <n v="1E-3"/>
    <n v="357"/>
    <m/>
    <x v="1"/>
    <m/>
  </r>
  <r>
    <s v="Letícia Carvalho"/>
    <x v="2"/>
    <x v="15"/>
    <n v="1E-3"/>
    <n v="357"/>
    <m/>
    <x v="1"/>
    <m/>
  </r>
  <r>
    <s v="Mari Luz Advogada"/>
    <x v="2"/>
    <x v="15"/>
    <n v="1E-3"/>
    <n v="355"/>
    <m/>
    <x v="1"/>
    <m/>
  </r>
  <r>
    <s v="Carlão do Coco"/>
    <x v="2"/>
    <x v="18"/>
    <n v="1E-3"/>
    <n v="352"/>
    <m/>
    <x v="1"/>
    <m/>
  </r>
  <r>
    <s v="Professora Ieda Maciel"/>
    <x v="2"/>
    <x v="15"/>
    <n v="1E-3"/>
    <n v="352"/>
    <m/>
    <x v="1"/>
    <m/>
  </r>
  <r>
    <s v="Jonas Fortes"/>
    <x v="2"/>
    <x v="11"/>
    <n v="1E-3"/>
    <n v="350"/>
    <m/>
    <x v="1"/>
    <m/>
  </r>
  <r>
    <s v="Marquinho do Americano"/>
    <x v="2"/>
    <x v="3"/>
    <n v="1E-3"/>
    <n v="346"/>
    <m/>
    <x v="1"/>
    <m/>
  </r>
  <r>
    <s v="Leonel Santos"/>
    <x v="2"/>
    <x v="15"/>
    <n v="1E-3"/>
    <n v="346"/>
    <m/>
    <x v="1"/>
    <m/>
  </r>
  <r>
    <s v="Virgínia"/>
    <x v="2"/>
    <x v="19"/>
    <n v="8.9999999999999998E-4"/>
    <n v="343"/>
    <m/>
    <x v="1"/>
    <m/>
  </r>
  <r>
    <s v="Bruna e Coletivo de Mulheres"/>
    <x v="2"/>
    <x v="11"/>
    <n v="8.9999999999999998E-4"/>
    <n v="338"/>
    <m/>
    <x v="1"/>
    <m/>
  </r>
  <r>
    <s v="Osmar Ferreira"/>
    <x v="2"/>
    <x v="10"/>
    <n v="8.9999999999999998E-4"/>
    <n v="332"/>
    <m/>
    <x v="1"/>
    <m/>
  </r>
  <r>
    <s v="Rozana Santos"/>
    <x v="2"/>
    <x v="6"/>
    <n v="8.9999999999999998E-4"/>
    <n v="319"/>
    <m/>
    <x v="1"/>
    <m/>
  </r>
  <r>
    <s v="Willião da Vila"/>
    <x v="2"/>
    <x v="12"/>
    <n v="8.9999999999999998E-4"/>
    <n v="319"/>
    <m/>
    <x v="1"/>
    <m/>
  </r>
  <r>
    <s v="Juliana Rodrigues"/>
    <x v="2"/>
    <x v="1"/>
    <n v="8.9999999999999998E-4"/>
    <n v="317"/>
    <m/>
    <x v="1"/>
    <m/>
  </r>
  <r>
    <s v="Juliano Garavaggio"/>
    <x v="2"/>
    <x v="15"/>
    <n v="8.9999999999999998E-4"/>
    <n v="317"/>
    <m/>
    <x v="1"/>
    <m/>
  </r>
  <r>
    <s v="Eunice Leite"/>
    <x v="2"/>
    <x v="7"/>
    <n v="8.9999999999999998E-4"/>
    <n v="315"/>
    <m/>
    <x v="1"/>
    <m/>
  </r>
  <r>
    <s v="Davi da Vez"/>
    <x v="2"/>
    <x v="10"/>
    <n v="8.0000000000000004E-4"/>
    <n v="304"/>
    <m/>
    <x v="1"/>
    <m/>
  </r>
  <r>
    <s v="Luana Casa de Jorge"/>
    <x v="2"/>
    <x v="1"/>
    <n v="8.0000000000000004E-4"/>
    <n v="303"/>
    <m/>
    <x v="1"/>
    <m/>
  </r>
  <r>
    <s v="Marcelo Adsumus"/>
    <x v="2"/>
    <x v="10"/>
    <n v="8.0000000000000004E-4"/>
    <n v="300"/>
    <m/>
    <x v="1"/>
    <m/>
  </r>
  <r>
    <s v="Rosangela Alvim"/>
    <x v="2"/>
    <x v="10"/>
    <n v="8.0000000000000004E-4"/>
    <n v="298"/>
    <m/>
    <x v="1"/>
    <m/>
  </r>
  <r>
    <s v="Lu Cascavel"/>
    <x v="2"/>
    <x v="18"/>
    <n v="8.0000000000000004E-4"/>
    <n v="296"/>
    <m/>
    <x v="1"/>
    <m/>
  </r>
  <r>
    <s v="Lissa Galvão"/>
    <x v="2"/>
    <x v="13"/>
    <n v="8.0000000000000004E-4"/>
    <n v="295"/>
    <m/>
    <x v="1"/>
    <m/>
  </r>
  <r>
    <s v="Édison da Saúde"/>
    <x v="2"/>
    <x v="10"/>
    <n v="8.0000000000000004E-4"/>
    <n v="294"/>
    <m/>
    <x v="1"/>
    <m/>
  </r>
  <r>
    <s v="João da Moda"/>
    <x v="2"/>
    <x v="3"/>
    <n v="8.0000000000000004E-4"/>
    <n v="292"/>
    <m/>
    <x v="1"/>
    <m/>
  </r>
  <r>
    <s v="Dola Helenildo"/>
    <x v="2"/>
    <x v="18"/>
    <n v="8.0000000000000004E-4"/>
    <n v="284"/>
    <m/>
    <x v="1"/>
    <m/>
  </r>
  <r>
    <s v="Silvio Alessander"/>
    <x v="2"/>
    <x v="7"/>
    <n v="8.0000000000000004E-4"/>
    <n v="282"/>
    <m/>
    <x v="1"/>
    <m/>
  </r>
  <r>
    <s v="Professor Paixão"/>
    <x v="2"/>
    <x v="4"/>
    <n v="8.0000000000000004E-4"/>
    <n v="278"/>
    <m/>
    <x v="1"/>
    <m/>
  </r>
  <r>
    <s v="Patricia Valdelia"/>
    <x v="2"/>
    <x v="8"/>
    <n v="8.0000000000000004E-4"/>
    <n v="274"/>
    <m/>
    <x v="1"/>
    <m/>
  </r>
  <r>
    <s v="Luis Fabiano Bancada do Marrom"/>
    <x v="2"/>
    <x v="20"/>
    <n v="6.9999999999999999E-4"/>
    <n v="272"/>
    <m/>
    <x v="1"/>
    <m/>
  </r>
  <r>
    <s v="Cris da Guarda"/>
    <x v="2"/>
    <x v="8"/>
    <n v="6.9999999999999999E-4"/>
    <n v="271"/>
    <m/>
    <x v="1"/>
    <m/>
  </r>
  <r>
    <s v="Jose Lopes Dinho"/>
    <x v="2"/>
    <x v="0"/>
    <n v="6.9999999999999999E-4"/>
    <n v="266"/>
    <m/>
    <x v="1"/>
    <m/>
  </r>
  <r>
    <s v="Luana Romani"/>
    <x v="2"/>
    <x v="12"/>
    <n v="6.9999999999999999E-4"/>
    <n v="264"/>
    <m/>
    <x v="1"/>
    <m/>
  </r>
  <r>
    <s v="Indião da Pousada"/>
    <x v="2"/>
    <x v="7"/>
    <n v="6.9999999999999999E-4"/>
    <n v="263"/>
    <m/>
    <x v="1"/>
    <m/>
  </r>
  <r>
    <s v="Renatâo e Coletivo Operário"/>
    <x v="2"/>
    <x v="9"/>
    <n v="6.9999999999999999E-4"/>
    <n v="263"/>
    <m/>
    <x v="1"/>
    <m/>
  </r>
  <r>
    <s v="Jutai Muniz"/>
    <x v="2"/>
    <x v="3"/>
    <n v="6.9999999999999999E-4"/>
    <n v="259"/>
    <m/>
    <x v="1"/>
    <m/>
  </r>
  <r>
    <s v="Danielle Xanchão"/>
    <x v="2"/>
    <x v="21"/>
    <n v="6.9999999999999999E-4"/>
    <n v="259"/>
    <m/>
    <x v="1"/>
    <m/>
  </r>
  <r>
    <s v="Professora Sandra Sobrinho"/>
    <x v="2"/>
    <x v="0"/>
    <n v="6.9999999999999999E-4"/>
    <n v="257"/>
    <m/>
    <x v="1"/>
    <m/>
  </r>
  <r>
    <s v="Aécio Mota"/>
    <x v="2"/>
    <x v="7"/>
    <n v="6.9999999999999999E-4"/>
    <n v="253"/>
    <m/>
    <x v="1"/>
    <m/>
  </r>
  <r>
    <s v="Prof. Kiko Escola do Timão"/>
    <x v="2"/>
    <x v="13"/>
    <n v="6.9999999999999999E-4"/>
    <n v="249"/>
    <m/>
    <x v="1"/>
    <m/>
  </r>
  <r>
    <s v="Psicóloga Valéria"/>
    <x v="2"/>
    <x v="12"/>
    <n v="6.9999999999999999E-4"/>
    <n v="247"/>
    <m/>
    <x v="1"/>
    <m/>
  </r>
  <r>
    <s v="Benjamim Santana"/>
    <x v="2"/>
    <x v="3"/>
    <n v="6.9999999999999999E-4"/>
    <n v="245"/>
    <m/>
    <x v="1"/>
    <m/>
  </r>
  <r>
    <s v="Professor Jeremias"/>
    <x v="2"/>
    <x v="21"/>
    <n v="6.9999999999999999E-4"/>
    <n v="241"/>
    <m/>
    <x v="1"/>
    <m/>
  </r>
  <r>
    <s v="Gradella"/>
    <x v="2"/>
    <x v="16"/>
    <n v="6.9999999999999999E-4"/>
    <n v="240"/>
    <m/>
    <x v="1"/>
    <m/>
  </r>
  <r>
    <s v="Sonia do Sacolao"/>
    <x v="2"/>
    <x v="20"/>
    <n v="6.9999999999999999E-4"/>
    <n v="238"/>
    <m/>
    <x v="1"/>
    <m/>
  </r>
  <r>
    <s v="Márcia Boschi"/>
    <x v="2"/>
    <x v="21"/>
    <n v="6.9999999999999999E-4"/>
    <n v="238"/>
    <m/>
    <x v="1"/>
    <m/>
  </r>
  <r>
    <s v="Solange do Emprego"/>
    <x v="2"/>
    <x v="1"/>
    <n v="5.9999999999999995E-4"/>
    <n v="235"/>
    <m/>
    <x v="1"/>
    <m/>
  </r>
  <r>
    <s v="Monalisa Oliveira"/>
    <x v="2"/>
    <x v="7"/>
    <n v="5.9999999999999995E-4"/>
    <n v="235"/>
    <m/>
    <x v="1"/>
    <m/>
  </r>
  <r>
    <s v="Cassio Moutinho"/>
    <x v="2"/>
    <x v="18"/>
    <n v="5.9999999999999995E-4"/>
    <n v="233"/>
    <m/>
    <x v="1"/>
    <m/>
  </r>
  <r>
    <s v="Jair Vaz"/>
    <x v="2"/>
    <x v="17"/>
    <n v="5.9999999999999995E-4"/>
    <n v="229"/>
    <m/>
    <x v="1"/>
    <m/>
  </r>
  <r>
    <s v="Prado do Pesqueiro"/>
    <x v="2"/>
    <x v="13"/>
    <n v="5.9999999999999995E-4"/>
    <n v="227"/>
    <m/>
    <x v="1"/>
    <m/>
  </r>
  <r>
    <s v="Mineirinho do Uber"/>
    <x v="2"/>
    <x v="12"/>
    <n v="5.9999999999999995E-4"/>
    <n v="227"/>
    <m/>
    <x v="1"/>
    <m/>
  </r>
  <r>
    <s v="Gustavo Pietraroia"/>
    <x v="2"/>
    <x v="15"/>
    <n v="5.9999999999999995E-4"/>
    <n v="226"/>
    <m/>
    <x v="1"/>
    <m/>
  </r>
  <r>
    <s v="Eden Prata"/>
    <x v="2"/>
    <x v="10"/>
    <n v="5.9999999999999995E-4"/>
    <n v="223"/>
    <m/>
    <x v="1"/>
    <m/>
  </r>
  <r>
    <s v="Fabiano Vigilante"/>
    <x v="2"/>
    <x v="13"/>
    <n v="5.9999999999999995E-4"/>
    <n v="221"/>
    <m/>
    <x v="1"/>
    <m/>
  </r>
  <r>
    <s v="Alessandra Dogslove"/>
    <x v="2"/>
    <x v="14"/>
    <n v="5.9999999999999995E-4"/>
    <n v="220"/>
    <m/>
    <x v="1"/>
    <m/>
  </r>
  <r>
    <s v="Todynho"/>
    <x v="2"/>
    <x v="18"/>
    <n v="5.9999999999999995E-4"/>
    <n v="220"/>
    <m/>
    <x v="1"/>
    <m/>
  </r>
  <r>
    <s v="Professor Felipe"/>
    <x v="2"/>
    <x v="12"/>
    <n v="5.9999999999999995E-4"/>
    <n v="220"/>
    <m/>
    <x v="1"/>
    <m/>
  </r>
  <r>
    <s v="Luís Nogueira"/>
    <x v="2"/>
    <x v="18"/>
    <n v="5.9999999999999995E-4"/>
    <n v="217"/>
    <m/>
    <x v="1"/>
    <m/>
  </r>
  <r>
    <s v="Regiane Bezerra"/>
    <x v="2"/>
    <x v="1"/>
    <n v="5.9999999999999995E-4"/>
    <n v="215"/>
    <m/>
    <x v="1"/>
    <m/>
  </r>
  <r>
    <s v="Feio da Leste"/>
    <x v="2"/>
    <x v="10"/>
    <n v="5.9999999999999995E-4"/>
    <n v="215"/>
    <m/>
    <x v="1"/>
    <m/>
  </r>
  <r>
    <s v="Marcia Conforte"/>
    <x v="2"/>
    <x v="15"/>
    <n v="5.9999999999999995E-4"/>
    <n v="211"/>
    <m/>
    <x v="1"/>
    <m/>
  </r>
  <r>
    <s v="Prof. Suzi Moreto"/>
    <x v="2"/>
    <x v="10"/>
    <n v="5.9999999999999995E-4"/>
    <n v="208"/>
    <m/>
    <x v="1"/>
    <m/>
  </r>
  <r>
    <s v="Carolina Ashira"/>
    <x v="2"/>
    <x v="10"/>
    <n v="5.9999999999999995E-4"/>
    <n v="207"/>
    <m/>
    <x v="1"/>
    <m/>
  </r>
  <r>
    <s v="Márcio Sales"/>
    <x v="2"/>
    <x v="10"/>
    <n v="5.9999999999999995E-4"/>
    <n v="205"/>
    <m/>
    <x v="1"/>
    <m/>
  </r>
  <r>
    <s v="Vulcão"/>
    <x v="2"/>
    <x v="2"/>
    <n v="5.9999999999999995E-4"/>
    <n v="202"/>
    <m/>
    <x v="1"/>
    <m/>
  </r>
  <r>
    <s v="Raquel de Paula"/>
    <x v="2"/>
    <x v="16"/>
    <n v="5.0000000000000001E-4"/>
    <n v="199"/>
    <m/>
    <x v="1"/>
    <m/>
  </r>
  <r>
    <s v="Jandira do Hortifruti"/>
    <x v="2"/>
    <x v="6"/>
    <n v="5.0000000000000001E-4"/>
    <n v="196"/>
    <m/>
    <x v="1"/>
    <m/>
  </r>
  <r>
    <s v="Professora Glória"/>
    <x v="2"/>
    <x v="2"/>
    <n v="5.0000000000000001E-4"/>
    <n v="191"/>
    <m/>
    <x v="1"/>
    <m/>
  </r>
  <r>
    <s v="Octavio do Marketing Digital"/>
    <x v="2"/>
    <x v="4"/>
    <n v="5.0000000000000001E-4"/>
    <n v="191"/>
    <m/>
    <x v="1"/>
    <m/>
  </r>
  <r>
    <s v="Tião do Povo"/>
    <x v="2"/>
    <x v="10"/>
    <n v="5.0000000000000001E-4"/>
    <n v="190"/>
    <m/>
    <x v="1"/>
    <m/>
  </r>
  <r>
    <s v="Tekka Rita"/>
    <x v="2"/>
    <x v="15"/>
    <n v="5.0000000000000001E-4"/>
    <n v="189"/>
    <m/>
    <x v="1"/>
    <m/>
  </r>
  <r>
    <s v="Profª Carmen Padilha"/>
    <x v="2"/>
    <x v="0"/>
    <n v="5.0000000000000001E-4"/>
    <n v="182"/>
    <m/>
    <x v="1"/>
    <m/>
  </r>
  <r>
    <s v="Tatu Táxi"/>
    <x v="2"/>
    <x v="13"/>
    <n v="5.0000000000000001E-4"/>
    <n v="181"/>
    <m/>
    <x v="1"/>
    <m/>
  </r>
  <r>
    <s v="Professora Noelma"/>
    <x v="2"/>
    <x v="17"/>
    <n v="5.0000000000000001E-4"/>
    <n v="181"/>
    <m/>
    <x v="1"/>
    <m/>
  </r>
  <r>
    <s v="Rodrigo Moreno"/>
    <x v="2"/>
    <x v="21"/>
    <n v="5.0000000000000001E-4"/>
    <n v="180"/>
    <m/>
    <x v="1"/>
    <m/>
  </r>
  <r>
    <s v="Zanete Helena"/>
    <x v="2"/>
    <x v="18"/>
    <n v="5.0000000000000001E-4"/>
    <n v="179"/>
    <m/>
    <x v="1"/>
    <m/>
  </r>
  <r>
    <s v="Jorge da Norte"/>
    <x v="2"/>
    <x v="17"/>
    <n v="5.0000000000000001E-4"/>
    <n v="176"/>
    <m/>
    <x v="1"/>
    <m/>
  </r>
  <r>
    <s v="Sandra Dias"/>
    <x v="2"/>
    <x v="15"/>
    <n v="5.0000000000000001E-4"/>
    <n v="176"/>
    <m/>
    <x v="1"/>
    <m/>
  </r>
  <r>
    <s v="Viana"/>
    <x v="2"/>
    <x v="4"/>
    <n v="5.0000000000000001E-4"/>
    <n v="175"/>
    <m/>
    <x v="1"/>
    <m/>
  </r>
  <r>
    <s v="Sol da Adc"/>
    <x v="2"/>
    <x v="6"/>
    <n v="5.0000000000000001E-4"/>
    <n v="175"/>
    <m/>
    <x v="1"/>
    <m/>
  </r>
  <r>
    <s v="Profa Lucia Felix"/>
    <x v="2"/>
    <x v="0"/>
    <n v="5.0000000000000001E-4"/>
    <n v="174"/>
    <m/>
    <x v="1"/>
    <m/>
  </r>
  <r>
    <s v="Regina Celly"/>
    <x v="2"/>
    <x v="10"/>
    <n v="5.0000000000000001E-4"/>
    <n v="174"/>
    <m/>
    <x v="1"/>
    <m/>
  </r>
  <r>
    <s v="Alex Valins"/>
    <x v="2"/>
    <x v="15"/>
    <n v="5.0000000000000001E-4"/>
    <n v="172"/>
    <m/>
    <x v="1"/>
    <m/>
  </r>
  <r>
    <s v="Dutra"/>
    <x v="2"/>
    <x v="10"/>
    <n v="5.0000000000000001E-4"/>
    <n v="169"/>
    <m/>
    <x v="1"/>
    <m/>
  </r>
  <r>
    <s v="Geraldo Batista"/>
    <x v="2"/>
    <x v="15"/>
    <n v="5.0000000000000001E-4"/>
    <n v="168"/>
    <m/>
    <x v="1"/>
    <m/>
  </r>
  <r>
    <s v="Rafael Putovisky"/>
    <x v="2"/>
    <x v="21"/>
    <n v="5.0000000000000001E-4"/>
    <n v="167"/>
    <m/>
    <x v="1"/>
    <m/>
  </r>
  <r>
    <s v="Ana Ramos"/>
    <x v="2"/>
    <x v="4"/>
    <n v="5.0000000000000001E-4"/>
    <n v="166"/>
    <m/>
    <x v="1"/>
    <m/>
  </r>
  <r>
    <s v="Sindico Pepito"/>
    <x v="2"/>
    <x v="17"/>
    <n v="5.0000000000000001E-4"/>
    <n v="165"/>
    <m/>
    <x v="1"/>
    <m/>
  </r>
  <r>
    <s v="Alfeu"/>
    <x v="2"/>
    <x v="10"/>
    <n v="4.0000000000000002E-4"/>
    <n v="163"/>
    <m/>
    <x v="1"/>
    <m/>
  </r>
  <r>
    <s v="Dr João da Silva"/>
    <x v="2"/>
    <x v="15"/>
    <n v="4.0000000000000002E-4"/>
    <n v="162"/>
    <m/>
    <x v="1"/>
    <m/>
  </r>
  <r>
    <s v="Mara Debora"/>
    <x v="2"/>
    <x v="19"/>
    <n v="4.0000000000000002E-4"/>
    <n v="160"/>
    <m/>
    <x v="1"/>
    <m/>
  </r>
  <r>
    <s v="Alex do Posto"/>
    <x v="2"/>
    <x v="11"/>
    <n v="4.0000000000000002E-4"/>
    <n v="155"/>
    <m/>
    <x v="1"/>
    <m/>
  </r>
  <r>
    <s v="Léo Lima"/>
    <x v="2"/>
    <x v="2"/>
    <n v="4.0000000000000002E-4"/>
    <n v="149"/>
    <m/>
    <x v="1"/>
    <m/>
  </r>
  <r>
    <s v="Tia Dani"/>
    <x v="2"/>
    <x v="14"/>
    <n v="4.0000000000000002E-4"/>
    <n v="147"/>
    <m/>
    <x v="1"/>
    <m/>
  </r>
  <r>
    <s v="Val da Ow Mãe"/>
    <x v="2"/>
    <x v="17"/>
    <n v="4.0000000000000002E-4"/>
    <n v="146"/>
    <m/>
    <x v="1"/>
    <m/>
  </r>
  <r>
    <s v="Luciana Soler"/>
    <x v="2"/>
    <x v="21"/>
    <n v="4.0000000000000002E-4"/>
    <n v="145"/>
    <m/>
    <x v="1"/>
    <m/>
  </r>
  <r>
    <s v="Renato Zecca"/>
    <x v="2"/>
    <x v="15"/>
    <n v="4.0000000000000002E-4"/>
    <n v="143"/>
    <m/>
    <x v="1"/>
    <m/>
  </r>
  <r>
    <s v="Serpa"/>
    <x v="2"/>
    <x v="3"/>
    <n v="4.0000000000000002E-4"/>
    <n v="142"/>
    <m/>
    <x v="1"/>
    <m/>
  </r>
  <r>
    <s v="Flavia Arquiteta"/>
    <x v="2"/>
    <x v="17"/>
    <n v="4.0000000000000002E-4"/>
    <n v="139"/>
    <m/>
    <x v="1"/>
    <m/>
  </r>
  <r>
    <s v="Florivaldo Rocha Nenê"/>
    <x v="2"/>
    <x v="18"/>
    <n v="4.0000000000000002E-4"/>
    <n v="138"/>
    <m/>
    <x v="1"/>
    <m/>
  </r>
  <r>
    <s v="Sílvio Júnior"/>
    <x v="2"/>
    <x v="11"/>
    <n v="4.0000000000000002E-4"/>
    <n v="136"/>
    <m/>
    <x v="1"/>
    <m/>
  </r>
  <r>
    <s v="Marcelo Nagaoka"/>
    <x v="2"/>
    <x v="3"/>
    <n v="4.0000000000000002E-4"/>
    <n v="135"/>
    <m/>
    <x v="1"/>
    <m/>
  </r>
  <r>
    <s v="Cleide Fisioterapeuta"/>
    <x v="2"/>
    <x v="14"/>
    <n v="4.0000000000000002E-4"/>
    <n v="133"/>
    <m/>
    <x v="1"/>
    <m/>
  </r>
  <r>
    <s v="Debora Montés"/>
    <x v="2"/>
    <x v="13"/>
    <n v="4.0000000000000002E-4"/>
    <n v="132"/>
    <m/>
    <x v="1"/>
    <m/>
  </r>
  <r>
    <s v="Elza Carneiro"/>
    <x v="2"/>
    <x v="6"/>
    <n v="4.0000000000000002E-4"/>
    <n v="129"/>
    <m/>
    <x v="1"/>
    <m/>
  </r>
  <r>
    <s v="Janet Navarro"/>
    <x v="2"/>
    <x v="7"/>
    <n v="2.9999999999999997E-4"/>
    <n v="127"/>
    <m/>
    <x v="1"/>
    <m/>
  </r>
  <r>
    <s v="Fábio Surdão"/>
    <x v="2"/>
    <x v="12"/>
    <n v="2.9999999999999997E-4"/>
    <n v="126"/>
    <m/>
    <x v="1"/>
    <m/>
  </r>
  <r>
    <s v="Paulo Gomes"/>
    <x v="2"/>
    <x v="17"/>
    <n v="2.9999999999999997E-4"/>
    <n v="124"/>
    <m/>
    <x v="1"/>
    <m/>
  </r>
  <r>
    <s v="Edu Resgatando São José"/>
    <x v="2"/>
    <x v="13"/>
    <n v="2.9999999999999997E-4"/>
    <n v="117"/>
    <m/>
    <x v="1"/>
    <m/>
  </r>
  <r>
    <s v="Geraldo Albino"/>
    <x v="2"/>
    <x v="15"/>
    <n v="2.9999999999999997E-4"/>
    <n v="115"/>
    <m/>
    <x v="1"/>
    <m/>
  </r>
  <r>
    <s v="Willian da Farmacia"/>
    <x v="2"/>
    <x v="17"/>
    <n v="2.9999999999999997E-4"/>
    <n v="113"/>
    <m/>
    <x v="1"/>
    <m/>
  </r>
  <r>
    <s v="Maria do Amarelinho"/>
    <x v="2"/>
    <x v="13"/>
    <n v="2.9999999999999997E-4"/>
    <n v="108"/>
    <m/>
    <x v="1"/>
    <m/>
  </r>
  <r>
    <s v="Mazé Vera"/>
    <x v="2"/>
    <x v="9"/>
    <n v="2.9999999999999997E-4"/>
    <n v="107"/>
    <m/>
    <x v="1"/>
    <m/>
  </r>
  <r>
    <s v="Yuri Moreno"/>
    <x v="2"/>
    <x v="4"/>
    <n v="2.9999999999999997E-4"/>
    <n v="104"/>
    <m/>
    <x v="1"/>
    <m/>
  </r>
  <r>
    <s v="Mari Garcia Caveira"/>
    <x v="2"/>
    <x v="7"/>
    <n v="2.9999999999999997E-4"/>
    <n v="104"/>
    <m/>
    <x v="1"/>
    <m/>
  </r>
  <r>
    <s v="Marcos Sabadeira"/>
    <x v="2"/>
    <x v="15"/>
    <n v="2.9999999999999997E-4"/>
    <n v="104"/>
    <m/>
    <x v="1"/>
    <m/>
  </r>
  <r>
    <s v="Chef Dri Rebouças"/>
    <x v="2"/>
    <x v="19"/>
    <n v="2.9999999999999997E-4"/>
    <n v="101"/>
    <m/>
    <x v="1"/>
    <m/>
  </r>
  <r>
    <s v="Valéria de Pàula"/>
    <x v="2"/>
    <x v="12"/>
    <n v="2.9999999999999997E-4"/>
    <n v="100"/>
    <m/>
    <x v="1"/>
    <m/>
  </r>
  <r>
    <s v="Sargento Isidoro"/>
    <x v="2"/>
    <x v="17"/>
    <n v="2.0000000000000001E-4"/>
    <n v="90"/>
    <m/>
    <x v="1"/>
    <m/>
  </r>
  <r>
    <s v="Lucas Rezende"/>
    <x v="2"/>
    <x v="22"/>
    <n v="2.0000000000000001E-4"/>
    <n v="89"/>
    <m/>
    <x v="1"/>
    <m/>
  </r>
  <r>
    <s v="Ailton Opala Laranja"/>
    <x v="2"/>
    <x v="17"/>
    <n v="2.0000000000000001E-4"/>
    <n v="88"/>
    <m/>
    <x v="1"/>
    <m/>
  </r>
  <r>
    <s v="Ju Andreoti"/>
    <x v="2"/>
    <x v="15"/>
    <n v="2.0000000000000001E-4"/>
    <n v="88"/>
    <m/>
    <x v="1"/>
    <m/>
  </r>
  <r>
    <s v="Geruza Matos"/>
    <x v="2"/>
    <x v="6"/>
    <n v="2.0000000000000001E-4"/>
    <n v="86"/>
    <m/>
    <x v="1"/>
    <m/>
  </r>
  <r>
    <s v="Moises Pereira"/>
    <x v="2"/>
    <x v="10"/>
    <n v="2.0000000000000001E-4"/>
    <n v="86"/>
    <m/>
    <x v="1"/>
    <m/>
  </r>
  <r>
    <s v="Valeria Castilho"/>
    <x v="2"/>
    <x v="17"/>
    <n v="2.0000000000000001E-4"/>
    <n v="85"/>
    <m/>
    <x v="1"/>
    <m/>
  </r>
  <r>
    <s v="Marcio Dantas"/>
    <x v="2"/>
    <x v="7"/>
    <n v="2.0000000000000001E-4"/>
    <n v="83"/>
    <m/>
    <x v="1"/>
    <m/>
  </r>
  <r>
    <s v="Pururuca do Povo"/>
    <x v="2"/>
    <x v="14"/>
    <n v="2.0000000000000001E-4"/>
    <n v="83"/>
    <m/>
    <x v="1"/>
    <m/>
  </r>
  <r>
    <s v="Professor Marcos"/>
    <x v="2"/>
    <x v="10"/>
    <n v="2.0000000000000001E-4"/>
    <n v="83"/>
    <m/>
    <x v="1"/>
    <m/>
  </r>
  <r>
    <s v="Major Américo"/>
    <x v="2"/>
    <x v="18"/>
    <n v="2.0000000000000001E-4"/>
    <n v="82"/>
    <m/>
    <x v="1"/>
    <m/>
  </r>
  <r>
    <s v="Cris Valéria"/>
    <x v="2"/>
    <x v="9"/>
    <n v="2.0000000000000001E-4"/>
    <n v="79"/>
    <m/>
    <x v="1"/>
    <m/>
  </r>
  <r>
    <s v="Fabiana Duarte"/>
    <x v="2"/>
    <x v="22"/>
    <n v="2.0000000000000001E-4"/>
    <n v="75"/>
    <m/>
    <x v="1"/>
    <m/>
  </r>
  <r>
    <s v="Silvano Machado"/>
    <x v="2"/>
    <x v="1"/>
    <n v="2.0000000000000001E-4"/>
    <n v="74"/>
    <m/>
    <x v="1"/>
    <m/>
  </r>
  <r>
    <s v="Tonico Pipoqueiro"/>
    <x v="2"/>
    <x v="17"/>
    <n v="2.0000000000000001E-4"/>
    <n v="74"/>
    <m/>
    <x v="1"/>
    <m/>
  </r>
  <r>
    <s v="Patricia Garrote"/>
    <x v="2"/>
    <x v="4"/>
    <n v="2.0000000000000001E-4"/>
    <n v="73"/>
    <m/>
    <x v="1"/>
    <m/>
  </r>
  <r>
    <s v="Jessica do Cadeirante"/>
    <x v="2"/>
    <x v="13"/>
    <n v="2.0000000000000001E-4"/>
    <n v="73"/>
    <m/>
    <x v="1"/>
    <m/>
  </r>
  <r>
    <s v="Dr. Roberto"/>
    <x v="2"/>
    <x v="19"/>
    <n v="2.0000000000000001E-4"/>
    <n v="71"/>
    <m/>
    <x v="1"/>
    <m/>
  </r>
  <r>
    <s v="Haydee da Zona Sul"/>
    <x v="2"/>
    <x v="17"/>
    <n v="2.0000000000000001E-4"/>
    <n v="69"/>
    <m/>
    <x v="1"/>
    <m/>
  </r>
  <r>
    <s v="Lucinha da Norte"/>
    <x v="2"/>
    <x v="9"/>
    <n v="2.0000000000000001E-4"/>
    <n v="69"/>
    <m/>
    <x v="1"/>
    <m/>
  </r>
  <r>
    <s v="Margarete do Brechó"/>
    <x v="2"/>
    <x v="11"/>
    <n v="2.0000000000000001E-4"/>
    <n v="68"/>
    <m/>
    <x v="1"/>
    <m/>
  </r>
  <r>
    <s v="Dra Roberta"/>
    <x v="2"/>
    <x v="12"/>
    <n v="2.0000000000000001E-4"/>
    <n v="66"/>
    <m/>
    <x v="1"/>
    <m/>
  </r>
  <r>
    <s v="Miguelito Nishimura"/>
    <x v="2"/>
    <x v="17"/>
    <n v="2.0000000000000001E-4"/>
    <n v="65"/>
    <m/>
    <x v="1"/>
    <m/>
  </r>
  <r>
    <s v="Tamirys"/>
    <x v="2"/>
    <x v="2"/>
    <n v="2.0000000000000001E-4"/>
    <n v="64"/>
    <m/>
    <x v="1"/>
    <m/>
  </r>
  <r>
    <s v="Sueli Vidigal"/>
    <x v="2"/>
    <x v="15"/>
    <n v="2.0000000000000001E-4"/>
    <n v="63"/>
    <m/>
    <x v="1"/>
    <m/>
  </r>
  <r>
    <s v="Lena da Feira"/>
    <x v="2"/>
    <x v="17"/>
    <n v="2.0000000000000001E-4"/>
    <n v="57"/>
    <m/>
    <x v="1"/>
    <m/>
  </r>
  <r>
    <s v="Maurinho do Brabuleta"/>
    <x v="2"/>
    <x v="9"/>
    <n v="1E-4"/>
    <n v="54"/>
    <m/>
    <x v="1"/>
    <m/>
  </r>
  <r>
    <s v="Cantor João Guedes"/>
    <x v="2"/>
    <x v="12"/>
    <n v="1E-4"/>
    <n v="53"/>
    <m/>
    <x v="1"/>
    <m/>
  </r>
  <r>
    <s v="Greicy Cassiano"/>
    <x v="2"/>
    <x v="14"/>
    <n v="1E-4"/>
    <n v="52"/>
    <m/>
    <x v="1"/>
    <m/>
  </r>
  <r>
    <s v="Inspetor Marçal"/>
    <x v="2"/>
    <x v="11"/>
    <n v="1E-4"/>
    <n v="49"/>
    <m/>
    <x v="1"/>
    <m/>
  </r>
  <r>
    <s v="Claudete Brito"/>
    <x v="2"/>
    <x v="3"/>
    <n v="1E-4"/>
    <n v="48"/>
    <m/>
    <x v="1"/>
    <m/>
  </r>
  <r>
    <s v="Professora Adriana Mariano"/>
    <x v="2"/>
    <x v="8"/>
    <n v="1E-4"/>
    <n v="46"/>
    <m/>
    <x v="1"/>
    <m/>
  </r>
  <r>
    <s v="Néia da Carroça"/>
    <x v="2"/>
    <x v="5"/>
    <n v="1E-4"/>
    <n v="43"/>
    <m/>
    <x v="1"/>
    <m/>
  </r>
  <r>
    <s v="Davidson Neto"/>
    <x v="2"/>
    <x v="21"/>
    <n v="1E-4"/>
    <n v="37"/>
    <m/>
    <x v="1"/>
    <m/>
  </r>
  <r>
    <s v="Tony Bala"/>
    <x v="2"/>
    <x v="19"/>
    <n v="1E-4"/>
    <n v="36"/>
    <m/>
    <x v="1"/>
    <m/>
  </r>
  <r>
    <s v="Alcy Carvalho"/>
    <x v="2"/>
    <x v="21"/>
    <n v="1E-4"/>
    <n v="35"/>
    <m/>
    <x v="1"/>
    <m/>
  </r>
  <r>
    <s v="Sergio Machado"/>
    <x v="2"/>
    <x v="17"/>
    <n v="1E-4"/>
    <n v="34"/>
    <m/>
    <x v="1"/>
    <m/>
  </r>
  <r>
    <s v="Tiago Elias da Leste"/>
    <x v="2"/>
    <x v="17"/>
    <n v="1E-4"/>
    <n v="34"/>
    <m/>
    <x v="1"/>
    <m/>
  </r>
  <r>
    <s v="Seu Elias"/>
    <x v="2"/>
    <x v="9"/>
    <n v="1E-4"/>
    <n v="33"/>
    <m/>
    <x v="1"/>
    <m/>
  </r>
  <r>
    <s v="Suellen Souza"/>
    <x v="2"/>
    <x v="12"/>
    <n v="1E-4"/>
    <n v="32"/>
    <m/>
    <x v="1"/>
    <m/>
  </r>
  <r>
    <s v="Noelson dos Santos Pinho"/>
    <x v="2"/>
    <x v="9"/>
    <n v="1E-4"/>
    <n v="31"/>
    <m/>
    <x v="1"/>
    <m/>
  </r>
  <r>
    <s v="Cauê Rodrigues"/>
    <x v="2"/>
    <x v="9"/>
    <n v="1E-4"/>
    <n v="31"/>
    <m/>
    <x v="1"/>
    <m/>
  </r>
  <r>
    <s v="Eliana Fabbio"/>
    <x v="2"/>
    <x v="7"/>
    <n v="1E-4"/>
    <n v="30"/>
    <m/>
    <x v="1"/>
    <m/>
  </r>
  <r>
    <s v="Sany Leão"/>
    <x v="2"/>
    <x v="3"/>
    <n v="1E-4"/>
    <n v="27"/>
    <m/>
    <x v="1"/>
    <m/>
  </r>
  <r>
    <s v="Agata Lima"/>
    <x v="2"/>
    <x v="10"/>
    <n v="1E-4"/>
    <n v="27"/>
    <m/>
    <x v="1"/>
    <m/>
  </r>
  <r>
    <s v="Rose Vale Comunidade"/>
    <x v="2"/>
    <x v="3"/>
    <n v="1E-4"/>
    <n v="25"/>
    <m/>
    <x v="1"/>
    <m/>
  </r>
  <r>
    <s v="Carlos Macedo"/>
    <x v="2"/>
    <x v="1"/>
    <n v="1E-4"/>
    <n v="24"/>
    <m/>
    <x v="1"/>
    <m/>
  </r>
  <r>
    <s v="Prof Cristiano Ricardo"/>
    <x v="2"/>
    <x v="19"/>
    <n v="1E-4"/>
    <n v="20"/>
    <m/>
    <x v="1"/>
    <m/>
  </r>
  <r>
    <s v="Luciana Tavares"/>
    <x v="2"/>
    <x v="12"/>
    <n v="1E-4"/>
    <n v="18"/>
    <m/>
    <x v="1"/>
    <m/>
  </r>
  <r>
    <s v="Flávia Flauzino"/>
    <x v="2"/>
    <x v="3"/>
    <n v="1E-4"/>
    <n v="15"/>
    <m/>
    <x v="1"/>
    <m/>
  </r>
  <r>
    <s v="Rejane Pereira"/>
    <x v="2"/>
    <x v="9"/>
    <n v="1E-4"/>
    <n v="13"/>
    <m/>
    <x v="1"/>
    <m/>
  </r>
  <r>
    <s v="Karina Costa"/>
    <x v="2"/>
    <x v="14"/>
    <n v="1E-4"/>
    <n v="12"/>
    <m/>
    <x v="1"/>
    <m/>
  </r>
  <r>
    <s v="Pastora Jerusa"/>
    <x v="2"/>
    <x v="19"/>
    <n v="1E-4"/>
    <n v="10"/>
    <m/>
    <x v="1"/>
    <m/>
  </r>
  <r>
    <s v="Rosana Casali"/>
    <x v="2"/>
    <x v="17"/>
    <n v="1E-4"/>
    <n v="9"/>
    <m/>
    <x v="1"/>
    <m/>
  </r>
  <r>
    <s v="Silvia Soares"/>
    <x v="2"/>
    <x v="3"/>
    <n v="1E-4"/>
    <n v="8"/>
    <m/>
    <x v="1"/>
    <m/>
  </r>
  <r>
    <s v="Cristiane do Interlagos"/>
    <x v="2"/>
    <x v="12"/>
    <n v="1E-4"/>
    <n v="6"/>
    <m/>
    <x v="1"/>
    <m/>
  </r>
  <r>
    <s v="Leia de Oliveira"/>
    <x v="2"/>
    <x v="19"/>
    <n v="1E-4"/>
    <n v="2"/>
    <m/>
    <x v="1"/>
    <m/>
  </r>
  <r>
    <s v="Leon Zurke"/>
    <x v="2"/>
    <x v="9"/>
    <n v="0"/>
    <n v="0"/>
    <m/>
    <x v="1"/>
    <m/>
  </r>
  <r>
    <m/>
    <x v="2"/>
    <x v="23"/>
    <m/>
    <m/>
    <m/>
    <x v="1"/>
    <m/>
  </r>
  <r>
    <m/>
    <x v="2"/>
    <x v="23"/>
    <m/>
    <m/>
    <m/>
    <x v="1"/>
    <m/>
  </r>
  <r>
    <m/>
    <x v="2"/>
    <x v="23"/>
    <m/>
    <m/>
    <m/>
    <x v="1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3">
  <r>
    <x v="0"/>
    <x v="0"/>
    <s v=" PT - PP / PT / PSDC"/>
    <n v="4678"/>
    <x v="0"/>
    <m/>
  </r>
  <r>
    <x v="0"/>
    <x v="1"/>
    <m/>
    <n v="5240"/>
    <x v="1"/>
    <m/>
  </r>
  <r>
    <x v="0"/>
    <x v="1"/>
    <s v="PT"/>
    <n v="8679"/>
    <x v="2"/>
    <m/>
  </r>
  <r>
    <x v="1"/>
    <x v="2"/>
    <s v="CIDADANIA"/>
    <n v="5852"/>
    <x v="2"/>
    <m/>
  </r>
  <r>
    <x v="2"/>
    <x v="2"/>
    <s v="PSD"/>
    <n v="4926"/>
    <x v="2"/>
    <m/>
  </r>
  <r>
    <x v="3"/>
    <x v="0"/>
    <s v=" PV - PV / PTN"/>
    <n v="3234"/>
    <x v="0"/>
    <m/>
  </r>
  <r>
    <x v="4"/>
    <x v="0"/>
    <s v=" PMDB - PMDB / PSC / PROS"/>
    <n v="6617"/>
    <x v="0"/>
    <m/>
  </r>
  <r>
    <x v="4"/>
    <x v="1"/>
    <m/>
    <n v="7395"/>
    <x v="1"/>
    <m/>
  </r>
  <r>
    <x v="5"/>
    <x v="2"/>
    <m/>
    <n v="3534"/>
    <x v="1"/>
    <m/>
  </r>
  <r>
    <x v="6"/>
    <x v="0"/>
    <s v=" PSDB - PSDB / PSB"/>
    <n v="10353"/>
    <x v="0"/>
    <m/>
  </r>
  <r>
    <x v="6"/>
    <x v="1"/>
    <m/>
    <n v="8459"/>
    <x v="1"/>
    <m/>
  </r>
  <r>
    <x v="7"/>
    <x v="0"/>
    <s v=" SD - SD / PRTB"/>
    <n v="9495"/>
    <x v="0"/>
    <m/>
  </r>
  <r>
    <x v="8"/>
    <x v="2"/>
    <m/>
    <n v="4370"/>
    <x v="1"/>
    <m/>
  </r>
  <r>
    <x v="8"/>
    <x v="1"/>
    <s v="PSD"/>
    <n v="8310"/>
    <x v="2"/>
    <m/>
  </r>
  <r>
    <x v="9"/>
    <x v="0"/>
    <s v=" PSDB - PSDB / PSB"/>
    <n v="9961"/>
    <x v="0"/>
    <m/>
  </r>
  <r>
    <x v="9"/>
    <x v="1"/>
    <m/>
    <n v="7711"/>
    <x v="1"/>
    <m/>
  </r>
  <r>
    <x v="9"/>
    <x v="1"/>
    <s v="PSDB"/>
    <n v="7726"/>
    <x v="2"/>
    <m/>
  </r>
  <r>
    <x v="10"/>
    <x v="0"/>
    <s v=" PRB - PRB / PMB"/>
    <n v="6329"/>
    <x v="0"/>
    <m/>
  </r>
  <r>
    <x v="11"/>
    <x v="2"/>
    <s v="PRD"/>
    <n v="3347"/>
    <x v="2"/>
    <m/>
  </r>
  <r>
    <x v="12"/>
    <x v="0"/>
    <s v=" PSDB - PSDB / PSB"/>
    <n v="3782"/>
    <x v="0"/>
    <m/>
  </r>
  <r>
    <x v="13"/>
    <x v="2"/>
    <m/>
    <n v="2689"/>
    <x v="1"/>
    <m/>
  </r>
  <r>
    <x v="13"/>
    <x v="1"/>
    <s v="PT"/>
    <n v="5937"/>
    <x v="2"/>
    <m/>
  </r>
  <r>
    <x v="14"/>
    <x v="2"/>
    <m/>
    <n v="2183"/>
    <x v="1"/>
    <m/>
  </r>
  <r>
    <x v="15"/>
    <x v="1"/>
    <m/>
    <n v="4119"/>
    <x v="1"/>
    <m/>
  </r>
  <r>
    <x v="15"/>
    <x v="0"/>
    <s v=" PSDB - PSDB / PSB"/>
    <n v="4343"/>
    <x v="0"/>
    <m/>
  </r>
  <r>
    <x v="16"/>
    <x v="0"/>
    <s v=" PR - PR / PHS"/>
    <n v="3749"/>
    <x v="0"/>
    <m/>
  </r>
  <r>
    <x v="16"/>
    <x v="1"/>
    <m/>
    <n v="3841"/>
    <x v="1"/>
    <m/>
  </r>
  <r>
    <x v="16"/>
    <x v="1"/>
    <s v="PL"/>
    <n v="5274"/>
    <x v="2"/>
    <m/>
  </r>
  <r>
    <x v="17"/>
    <x v="0"/>
    <s v=" PTB"/>
    <n v="3491"/>
    <x v="0"/>
    <m/>
  </r>
  <r>
    <x v="18"/>
    <x v="1"/>
    <m/>
    <n v="4470"/>
    <x v="1"/>
    <m/>
  </r>
  <r>
    <x v="18"/>
    <x v="0"/>
    <s v=" PTB"/>
    <n v="3125"/>
    <x v="0"/>
    <m/>
  </r>
  <r>
    <x v="18"/>
    <x v="1"/>
    <s v="PSD"/>
    <n v="7386"/>
    <x v="2"/>
    <m/>
  </r>
  <r>
    <x v="19"/>
    <x v="2"/>
    <m/>
    <n v="2517"/>
    <x v="1"/>
    <m/>
  </r>
  <r>
    <x v="19"/>
    <x v="1"/>
    <s v="PRD"/>
    <n v="4780"/>
    <x v="2"/>
    <m/>
  </r>
  <r>
    <x v="20"/>
    <x v="2"/>
    <m/>
    <n v="4185"/>
    <x v="1"/>
    <m/>
  </r>
  <r>
    <x v="20"/>
    <x v="1"/>
    <s v="REPUBLICANOS"/>
    <n v="4410"/>
    <x v="2"/>
    <m/>
  </r>
  <r>
    <x v="21"/>
    <x v="0"/>
    <s v=" PRP - PSD / PRP"/>
    <n v="3891"/>
    <x v="0"/>
    <m/>
  </r>
  <r>
    <x v="22"/>
    <x v="2"/>
    <m/>
    <n v="2153"/>
    <x v="1"/>
    <m/>
  </r>
  <r>
    <x v="22"/>
    <x v="1"/>
    <s v="PSD"/>
    <n v="5801"/>
    <x v="2"/>
    <m/>
  </r>
  <r>
    <x v="23"/>
    <x v="0"/>
    <s v=" PSD - PSD / PRP"/>
    <n v="8940"/>
    <x v="0"/>
    <m/>
  </r>
  <r>
    <x v="24"/>
    <x v="2"/>
    <m/>
    <n v="3931"/>
    <x v="1"/>
    <m/>
  </r>
  <r>
    <x v="24"/>
    <x v="1"/>
    <s v="UNIÃO"/>
    <n v="6051"/>
    <x v="2"/>
    <m/>
  </r>
  <r>
    <x v="25"/>
    <x v="0"/>
    <s v=" PPS - PPS / PDT / PC do B"/>
    <n v="5233"/>
    <x v="0"/>
    <m/>
  </r>
  <r>
    <x v="25"/>
    <x v="1"/>
    <m/>
    <n v="4412"/>
    <x v="1"/>
    <m/>
  </r>
  <r>
    <x v="26"/>
    <x v="2"/>
    <m/>
    <n v="4849"/>
    <x v="1"/>
    <m/>
  </r>
  <r>
    <x v="26"/>
    <x v="1"/>
    <s v="PL"/>
    <n v="8017"/>
    <x v="2"/>
    <m/>
  </r>
  <r>
    <x v="27"/>
    <x v="0"/>
    <s v=" PRB - PRB / PMB"/>
    <n v="3601"/>
    <x v="0"/>
    <m/>
  </r>
  <r>
    <x v="27"/>
    <x v="1"/>
    <m/>
    <n v="3711"/>
    <x v="1"/>
    <m/>
  </r>
  <r>
    <x v="27"/>
    <x v="1"/>
    <s v="PSD"/>
    <n v="5674"/>
    <x v="2"/>
    <m/>
  </r>
  <r>
    <x v="28"/>
    <x v="1"/>
    <s v="PP"/>
    <n v="4069"/>
    <x v="2"/>
    <m/>
  </r>
  <r>
    <x v="29"/>
    <x v="2"/>
    <s v="PL"/>
    <n v="4222"/>
    <x v="2"/>
    <m/>
  </r>
  <r>
    <x v="30"/>
    <x v="0"/>
    <s v=" PSDB - PSDB / PSB"/>
    <n v="5533"/>
    <x v="0"/>
    <m/>
  </r>
  <r>
    <x v="30"/>
    <x v="2"/>
    <s v="PL"/>
    <n v="3465"/>
    <x v="2"/>
    <m/>
  </r>
  <r>
    <x v="31"/>
    <x v="2"/>
    <s v="PSDB"/>
    <n v="3971"/>
    <x v="2"/>
    <m/>
  </r>
  <r>
    <x v="32"/>
    <x v="2"/>
    <m/>
    <n v="5159"/>
    <x v="1"/>
    <m/>
  </r>
  <r>
    <x v="32"/>
    <x v="1"/>
    <s v="PL"/>
    <n v="8221"/>
    <x v="2"/>
    <m/>
  </r>
  <r>
    <x v="33"/>
    <x v="0"/>
    <s v=" SD - SD / PRTB"/>
    <n v="4323"/>
    <x v="0"/>
    <m/>
  </r>
  <r>
    <x v="34"/>
    <x v="0"/>
    <s v=" PV - PV / PTN"/>
    <n v="3183"/>
    <x v="0"/>
    <m/>
  </r>
  <r>
    <x v="35"/>
    <x v="0"/>
    <s v=" PT - PP / PT / PSDC"/>
    <n v="6098"/>
    <x v="0"/>
    <m/>
  </r>
  <r>
    <x v="36"/>
    <x v="0"/>
    <s v=" PSC - PMDB / PSC / PROS"/>
    <n v="6251"/>
    <x v="0"/>
    <m/>
  </r>
  <r>
    <x v="36"/>
    <x v="1"/>
    <m/>
    <n v="2885"/>
    <x v="1"/>
    <m/>
  </r>
  <r>
    <x v="37"/>
    <x v="2"/>
    <m/>
    <n v="1908"/>
    <x v="1"/>
    <m/>
  </r>
  <r>
    <x v="38"/>
    <x v="1"/>
    <s v="PSD"/>
    <n v="6891"/>
    <x v="2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  <r>
    <x v="39"/>
    <x v="0"/>
    <m/>
    <m/>
    <x v="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B9A2060-7B95-8A4B-890B-B3968498F347}" name="PivotTable4" cacheId="74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Partido" colHeaderCaption=" ">
  <location ref="A2:D28" firstHeaderRow="1" firstDataRow="2" firstDataCol="1"/>
  <pivotFields count="8">
    <pivotField showAll="0"/>
    <pivotField showAll="0"/>
    <pivotField axis="axisRow" showAll="0" sortType="descending">
      <items count="31">
        <item x="18"/>
        <item x="11"/>
        <item x="5"/>
        <item m="1" x="26"/>
        <item x="13"/>
        <item x="17"/>
        <item x="15"/>
        <item x="20"/>
        <item m="1" x="28"/>
        <item m="1" x="29"/>
        <item x="21"/>
        <item x="2"/>
        <item m="1" x="24"/>
        <item x="12"/>
        <item x="8"/>
        <item x="6"/>
        <item x="10"/>
        <item x="1"/>
        <item x="3"/>
        <item x="9"/>
        <item x="16"/>
        <item x="0"/>
        <item x="22"/>
        <item x="19"/>
        <item x="7"/>
        <item x="14"/>
        <item x="4"/>
        <item m="1" x="27"/>
        <item m="1" x="25"/>
        <item x="2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numFmtId="164" showAll="0"/>
    <pivotField dataField="1" numFmtId="3" showAll="0"/>
    <pivotField showAll="0"/>
    <pivotField axis="axisCol" showAll="0">
      <items count="3">
        <item n="Elegeram" x="0"/>
        <item n="Não Elegeram" x="1"/>
        <item t="default"/>
      </items>
    </pivotField>
    <pivotField showAll="0"/>
  </pivotFields>
  <rowFields count="1">
    <field x="2"/>
  </rowFields>
  <rowItems count="25">
    <i>
      <x v="17"/>
    </i>
    <i>
      <x v="11"/>
    </i>
    <i>
      <x v="15"/>
    </i>
    <i>
      <x v="21"/>
    </i>
    <i>
      <x v="14"/>
    </i>
    <i>
      <x v="18"/>
    </i>
    <i>
      <x v="26"/>
    </i>
    <i>
      <x v="24"/>
    </i>
    <i>
      <x v="1"/>
    </i>
    <i>
      <x v="13"/>
    </i>
    <i>
      <x v="25"/>
    </i>
    <i>
      <x v="4"/>
    </i>
    <i>
      <x v="16"/>
    </i>
    <i>
      <x v="19"/>
    </i>
    <i>
      <x v="6"/>
    </i>
    <i>
      <x v="2"/>
    </i>
    <i>
      <x v="5"/>
    </i>
    <i>
      <x/>
    </i>
    <i>
      <x v="10"/>
    </i>
    <i>
      <x v="20"/>
    </i>
    <i>
      <x v="23"/>
    </i>
    <i>
      <x v="7"/>
    </i>
    <i>
      <x v="22"/>
    </i>
    <i>
      <x v="29"/>
    </i>
    <i t="grand">
      <x/>
    </i>
  </rowItems>
  <colFields count="1">
    <field x="6"/>
  </colFields>
  <colItems count="3">
    <i>
      <x/>
    </i>
    <i>
      <x v="1"/>
    </i>
    <i t="grand">
      <x/>
    </i>
  </colItems>
  <dataFields count="1">
    <dataField name="Sum of Votos" fld="4" baseField="0" baseItem="0" numFmtId="3"/>
  </dataFields>
  <pivotTableStyleInfo name="PivotStyleLight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2FFF5BE-B174-0942-8D2C-EA5E2B3DCAC4}" name="PivotTable6" cacheId="747" applyNumberFormats="0" applyBorderFormats="0" applyFontFormats="0" applyPatternFormats="0" applyAlignmentFormats="0" applyWidthHeightFormats="1" dataCaption="Values" updatedVersion="8" minRefreshableVersion="3" useAutoFormatting="1" colGrandTotals="0" itemPrintTitles="1" createdVersion="8" indent="0" outline="1" outlineData="1" multipleFieldFilters="0" rowHeaderCaption="Partido" colHeaderCaption="Eleitos/Reeleitos">
  <location ref="F2:H13" firstHeaderRow="1" firstDataRow="2" firstDataCol="1"/>
  <pivotFields count="8">
    <pivotField showAll="0"/>
    <pivotField axis="axisCol" dataField="1" showAll="0">
      <items count="4">
        <item n="Reeleitos" x="0"/>
        <item n="Eleitos" x="1"/>
        <item h="1" x="2"/>
        <item t="default"/>
      </items>
    </pivotField>
    <pivotField axis="axisRow" showAll="0">
      <items count="31">
        <item x="1"/>
        <item x="2"/>
        <item x="6"/>
        <item x="0"/>
        <item x="8"/>
        <item x="3"/>
        <item x="4"/>
        <item x="7"/>
        <item x="11"/>
        <item x="12"/>
        <item x="14"/>
        <item x="13"/>
        <item x="10"/>
        <item x="9"/>
        <item x="15"/>
        <item m="1" x="24"/>
        <item x="5"/>
        <item x="17"/>
        <item x="18"/>
        <item x="21"/>
        <item m="1" x="26"/>
        <item x="16"/>
        <item x="19"/>
        <item x="20"/>
        <item x="22"/>
        <item m="1" x="27"/>
        <item m="1" x="28"/>
        <item m="1" x="29"/>
        <item m="1" x="25"/>
        <item h="1" x="23"/>
        <item t="default"/>
      </items>
    </pivotField>
    <pivotField numFmtId="164" showAll="0"/>
    <pivotField numFmtId="3" showAll="0"/>
    <pivotField showAll="0"/>
    <pivotField showAll="0"/>
    <pivotField showAll="0"/>
  </pivotFields>
  <rowFields count="1">
    <field x="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16"/>
    </i>
    <i t="grand">
      <x/>
    </i>
  </rowItems>
  <colFields count="1">
    <field x="1"/>
  </colFields>
  <colItems count="2">
    <i>
      <x/>
    </i>
    <i>
      <x v="1"/>
    </i>
  </colItems>
  <dataFields count="1">
    <dataField name="Count of Reeleito" fld="1" subtotal="count" baseField="0" baseItem="0"/>
  </dataFields>
  <pivotTableStyleInfo name="PivotStyleLight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01071F-0E44-9C44-B2C4-855F9558DF85}" name="PivotTable13" cacheId="74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161:F203" firstHeaderRow="1" firstDataRow="2" firstDataCol="1"/>
  <pivotFields count="6">
    <pivotField axis="axisRow" showAll="0" sortType="descending">
      <items count="235">
        <item m="1" x="137"/>
        <item m="1" x="138"/>
        <item m="1" x="139"/>
        <item m="1" x="140"/>
        <item m="1" x="141"/>
        <item m="1" x="142"/>
        <item m="1" x="143"/>
        <item m="1" x="144"/>
        <item m="1" x="145"/>
        <item m="1" x="146"/>
        <item m="1" x="147"/>
        <item m="1" x="148"/>
        <item m="1" x="149"/>
        <item m="1" x="150"/>
        <item m="1" x="151"/>
        <item m="1" x="152"/>
        <item m="1" x="153"/>
        <item m="1" x="154"/>
        <item m="1" x="155"/>
        <item m="1" x="156"/>
        <item m="1" x="157"/>
        <item m="1" x="158"/>
        <item m="1" x="159"/>
        <item m="1" x="160"/>
        <item m="1" x="161"/>
        <item m="1" x="162"/>
        <item m="1" x="163"/>
        <item m="1" x="164"/>
        <item m="1" x="165"/>
        <item m="1" x="166"/>
        <item m="1" x="167"/>
        <item m="1" x="168"/>
        <item m="1" x="169"/>
        <item m="1" x="170"/>
        <item m="1" x="171"/>
        <item m="1" x="172"/>
        <item m="1" x="173"/>
        <item m="1" x="174"/>
        <item m="1" x="175"/>
        <item m="1" x="176"/>
        <item m="1" x="177"/>
        <item m="1" x="178"/>
        <item m="1" x="179"/>
        <item m="1" x="180"/>
        <item m="1" x="181"/>
        <item m="1" x="182"/>
        <item m="1" x="183"/>
        <item m="1" x="184"/>
        <item m="1" x="185"/>
        <item m="1" x="186"/>
        <item m="1" x="187"/>
        <item m="1" x="188"/>
        <item m="1" x="189"/>
        <item m="1" x="190"/>
        <item m="1" x="191"/>
        <item m="1" x="192"/>
        <item m="1" x="193"/>
        <item m="1" x="194"/>
        <item m="1" x="195"/>
        <item m="1" x="196"/>
        <item m="1" x="197"/>
        <item m="1" x="198"/>
        <item m="1" x="199"/>
        <item m="1" x="200"/>
        <item m="1" x="201"/>
        <item m="1" x="202"/>
        <item m="1" x="203"/>
        <item m="1" x="204"/>
        <item m="1" x="205"/>
        <item m="1" x="206"/>
        <item m="1" x="207"/>
        <item m="1" x="208"/>
        <item m="1" x="209"/>
        <item m="1" x="210"/>
        <item m="1" x="211"/>
        <item m="1" x="212"/>
        <item m="1" x="213"/>
        <item m="1" x="214"/>
        <item m="1" x="215"/>
        <item m="1" x="216"/>
        <item m="1" x="233"/>
        <item m="1" x="217"/>
        <item m="1" x="218"/>
        <item m="1" x="219"/>
        <item m="1" x="220"/>
        <item m="1" x="221"/>
        <item m="1" x="222"/>
        <item m="1" x="223"/>
        <item m="1" x="224"/>
        <item m="1" x="225"/>
        <item m="1" x="226"/>
        <item m="1" x="227"/>
        <item m="1" x="228"/>
        <item m="1" x="229"/>
        <item m="1" x="230"/>
        <item m="1" x="231"/>
        <item m="1" x="232"/>
        <item m="1" x="41"/>
        <item m="1" x="42"/>
        <item m="1" x="43"/>
        <item m="1" x="44"/>
        <item m="1" x="45"/>
        <item m="1" x="46"/>
        <item m="1" x="47"/>
        <item m="1" x="48"/>
        <item m="1" x="49"/>
        <item m="1" x="50"/>
        <item m="1" x="51"/>
        <item m="1" x="52"/>
        <item m="1" x="53"/>
        <item m="1" x="54"/>
        <item m="1" x="55"/>
        <item m="1" x="56"/>
        <item m="1" x="57"/>
        <item m="1" x="58"/>
        <item m="1" x="59"/>
        <item m="1" x="60"/>
        <item m="1" x="61"/>
        <item m="1" x="62"/>
        <item m="1" x="63"/>
        <item m="1" x="64"/>
        <item m="1" x="65"/>
        <item m="1" x="66"/>
        <item m="1" x="67"/>
        <item m="1" x="68"/>
        <item m="1" x="69"/>
        <item m="1" x="70"/>
        <item m="1" x="71"/>
        <item m="1" x="72"/>
        <item m="1" x="73"/>
        <item m="1" x="74"/>
        <item m="1" x="75"/>
        <item m="1" x="76"/>
        <item m="1" x="77"/>
        <item m="1" x="78"/>
        <item m="1" x="79"/>
        <item m="1" x="80"/>
        <item m="1" x="81"/>
        <item m="1" x="82"/>
        <item m="1" x="83"/>
        <item m="1" x="84"/>
        <item m="1" x="85"/>
        <item m="1" x="86"/>
        <item m="1" x="87"/>
        <item m="1" x="88"/>
        <item m="1" x="89"/>
        <item m="1" x="90"/>
        <item m="1" x="91"/>
        <item m="1" x="92"/>
        <item m="1" x="93"/>
        <item m="1" x="94"/>
        <item m="1" x="95"/>
        <item m="1" x="96"/>
        <item m="1" x="97"/>
        <item m="1" x="98"/>
        <item m="1" x="99"/>
        <item m="1" x="100"/>
        <item m="1" x="101"/>
        <item m="1" x="102"/>
        <item m="1" x="103"/>
        <item m="1" x="104"/>
        <item m="1" x="105"/>
        <item m="1" x="106"/>
        <item m="1" x="107"/>
        <item m="1" x="108"/>
        <item m="1" x="109"/>
        <item m="1" x="110"/>
        <item m="1" x="111"/>
        <item m="1" x="112"/>
        <item m="1" x="113"/>
        <item m="1" x="114"/>
        <item m="1" x="115"/>
        <item m="1" x="116"/>
        <item m="1" x="117"/>
        <item m="1" x="118"/>
        <item m="1" x="119"/>
        <item m="1" x="120"/>
        <item m="1" x="121"/>
        <item m="1" x="122"/>
        <item m="1" x="123"/>
        <item m="1" x="124"/>
        <item m="1" x="125"/>
        <item m="1" x="126"/>
        <item m="1" x="127"/>
        <item m="1" x="128"/>
        <item m="1" x="129"/>
        <item m="1" x="130"/>
        <item m="1" x="131"/>
        <item m="1" x="132"/>
        <item m="1" x="133"/>
        <item m="1" x="134"/>
        <item m="1" x="135"/>
        <item m="1" x="136"/>
        <item x="39"/>
        <item m="1" x="4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axis="axisCol" showAll="0">
      <items count="5">
        <item x="0"/>
        <item x="1"/>
        <item x="2"/>
        <item x="3"/>
        <item t="default"/>
      </items>
    </pivotField>
    <pivotField showAll="0"/>
  </pivotFields>
  <rowFields count="1">
    <field x="0"/>
  </rowFields>
  <rowItems count="41">
    <i>
      <x v="203"/>
    </i>
    <i>
      <x v="200"/>
    </i>
    <i>
      <x v="233"/>
    </i>
    <i>
      <x v="212"/>
    </i>
    <i>
      <x v="198"/>
    </i>
    <i>
      <x v="226"/>
    </i>
    <i>
      <x v="221"/>
    </i>
    <i>
      <x v="220"/>
    </i>
    <i>
      <x v="210"/>
    </i>
    <i>
      <x v="202"/>
    </i>
    <i>
      <x v="218"/>
    </i>
    <i>
      <x v="219"/>
    </i>
    <i>
      <x v="201"/>
    </i>
    <i>
      <x v="230"/>
    </i>
    <i>
      <x v="224"/>
    </i>
    <i>
      <x v="217"/>
    </i>
    <i>
      <x v="207"/>
    </i>
    <i>
      <x v="214"/>
    </i>
    <i>
      <x v="209"/>
    </i>
    <i>
      <x v="216"/>
    </i>
    <i>
      <x v="213"/>
    </i>
    <i>
      <x v="232"/>
    </i>
    <i>
      <x v="204"/>
    </i>
    <i>
      <x v="229"/>
    </i>
    <i>
      <x v="195"/>
    </i>
    <i>
      <x v="196"/>
    </i>
    <i>
      <x v="227"/>
    </i>
    <i>
      <x v="223"/>
    </i>
    <i>
      <x v="222"/>
    </i>
    <i>
      <x v="225"/>
    </i>
    <i>
      <x v="215"/>
    </i>
    <i>
      <x v="206"/>
    </i>
    <i>
      <x v="199"/>
    </i>
    <i>
      <x v="211"/>
    </i>
    <i>
      <x v="205"/>
    </i>
    <i>
      <x v="197"/>
    </i>
    <i>
      <x v="228"/>
    </i>
    <i>
      <x v="208"/>
    </i>
    <i>
      <x v="231"/>
    </i>
    <i>
      <x v="193"/>
    </i>
    <i t="grand">
      <x/>
    </i>
  </rowItems>
  <colFields count="1">
    <field x="4"/>
  </colFields>
  <colItems count="5">
    <i>
      <x/>
    </i>
    <i>
      <x v="1"/>
    </i>
    <i>
      <x v="2"/>
    </i>
    <i>
      <x v="3"/>
    </i>
    <i t="grand">
      <x/>
    </i>
  </colItems>
  <dataFields count="1">
    <dataField name="Sum of Votos" fld="3" baseField="0" baseItem="0" numFmtId="3"/>
  </dataFields>
  <formats count="3">
    <format dxfId="2">
      <pivotArea grandCol="1" outline="0" collapsedLevelsAreSubtotals="1" fieldPosition="0"/>
    </format>
    <format dxfId="1">
      <pivotArea outline="0" collapsedLevelsAreSubtotals="1" fieldPosition="0">
        <references count="1">
          <reference field="4" count="1" selected="0">
            <x v="3"/>
          </reference>
        </references>
      </pivotArea>
    </format>
    <format dxfId="0">
      <pivotArea outline="0" collapsedLevelsAreSubtotals="1" fieldPosition="0">
        <references count="1">
          <reference field="4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75CC1E0-0FE5-2346-8802-7E6AF31DE2E5}" name="PivotTable14" cacheId="74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266:B282" firstHeaderRow="1" firstDataRow="1" firstDataCol="1" rowPageCount="2" colPageCount="1"/>
  <pivotFields count="6">
    <pivotField axis="axisRow" dataField="1" showAll="0">
      <items count="235">
        <item m="1" x="137"/>
        <item m="1" x="138"/>
        <item m="1" x="139"/>
        <item m="1" x="140"/>
        <item m="1" x="141"/>
        <item m="1" x="142"/>
        <item m="1" x="143"/>
        <item m="1" x="144"/>
        <item m="1" x="145"/>
        <item m="1" x="146"/>
        <item m="1" x="147"/>
        <item m="1" x="148"/>
        <item m="1" x="149"/>
        <item m="1" x="150"/>
        <item m="1" x="151"/>
        <item m="1" x="152"/>
        <item m="1" x="153"/>
        <item m="1" x="154"/>
        <item m="1" x="155"/>
        <item m="1" x="156"/>
        <item m="1" x="157"/>
        <item m="1" x="158"/>
        <item m="1" x="159"/>
        <item m="1" x="160"/>
        <item m="1" x="161"/>
        <item m="1" x="162"/>
        <item m="1" x="163"/>
        <item m="1" x="164"/>
        <item m="1" x="165"/>
        <item m="1" x="166"/>
        <item m="1" x="167"/>
        <item m="1" x="168"/>
        <item m="1" x="169"/>
        <item m="1" x="170"/>
        <item m="1" x="171"/>
        <item m="1" x="172"/>
        <item m="1" x="173"/>
        <item m="1" x="174"/>
        <item m="1" x="175"/>
        <item m="1" x="176"/>
        <item m="1" x="177"/>
        <item m="1" x="178"/>
        <item m="1" x="179"/>
        <item m="1" x="180"/>
        <item m="1" x="181"/>
        <item m="1" x="182"/>
        <item m="1" x="183"/>
        <item m="1" x="184"/>
        <item m="1" x="185"/>
        <item m="1" x="186"/>
        <item m="1" x="187"/>
        <item m="1" x="188"/>
        <item m="1" x="189"/>
        <item m="1" x="190"/>
        <item m="1" x="191"/>
        <item m="1" x="192"/>
        <item m="1" x="193"/>
        <item m="1" x="194"/>
        <item m="1" x="195"/>
        <item m="1" x="196"/>
        <item m="1" x="197"/>
        <item m="1" x="198"/>
        <item m="1" x="199"/>
        <item m="1" x="200"/>
        <item m="1" x="201"/>
        <item m="1" x="202"/>
        <item m="1" x="203"/>
        <item m="1" x="204"/>
        <item m="1" x="205"/>
        <item m="1" x="206"/>
        <item m="1" x="207"/>
        <item m="1" x="208"/>
        <item m="1" x="209"/>
        <item m="1" x="210"/>
        <item m="1" x="211"/>
        <item m="1" x="212"/>
        <item m="1" x="213"/>
        <item m="1" x="214"/>
        <item m="1" x="215"/>
        <item m="1" x="216"/>
        <item m="1" x="233"/>
        <item m="1" x="217"/>
        <item m="1" x="218"/>
        <item m="1" x="219"/>
        <item m="1" x="220"/>
        <item m="1" x="221"/>
        <item m="1" x="222"/>
        <item m="1" x="223"/>
        <item m="1" x="224"/>
        <item m="1" x="225"/>
        <item m="1" x="226"/>
        <item m="1" x="227"/>
        <item m="1" x="228"/>
        <item m="1" x="229"/>
        <item m="1" x="230"/>
        <item m="1" x="231"/>
        <item m="1" x="232"/>
        <item m="1" x="41"/>
        <item m="1" x="42"/>
        <item m="1" x="43"/>
        <item m="1" x="44"/>
        <item m="1" x="45"/>
        <item m="1" x="46"/>
        <item m="1" x="47"/>
        <item m="1" x="48"/>
        <item m="1" x="49"/>
        <item m="1" x="50"/>
        <item m="1" x="51"/>
        <item m="1" x="52"/>
        <item m="1" x="53"/>
        <item m="1" x="54"/>
        <item m="1" x="55"/>
        <item m="1" x="56"/>
        <item m="1" x="57"/>
        <item m="1" x="58"/>
        <item m="1" x="59"/>
        <item m="1" x="60"/>
        <item m="1" x="61"/>
        <item m="1" x="62"/>
        <item m="1" x="63"/>
        <item m="1" x="64"/>
        <item m="1" x="65"/>
        <item m="1" x="66"/>
        <item m="1" x="67"/>
        <item m="1" x="68"/>
        <item m="1" x="69"/>
        <item m="1" x="70"/>
        <item m="1" x="71"/>
        <item m="1" x="72"/>
        <item m="1" x="73"/>
        <item m="1" x="74"/>
        <item m="1" x="75"/>
        <item m="1" x="76"/>
        <item m="1" x="77"/>
        <item m="1" x="78"/>
        <item m="1" x="79"/>
        <item m="1" x="80"/>
        <item m="1" x="81"/>
        <item m="1" x="82"/>
        <item m="1" x="83"/>
        <item m="1" x="84"/>
        <item m="1" x="85"/>
        <item m="1" x="86"/>
        <item m="1" x="87"/>
        <item m="1" x="88"/>
        <item m="1" x="89"/>
        <item m="1" x="90"/>
        <item m="1" x="91"/>
        <item m="1" x="92"/>
        <item m="1" x="93"/>
        <item m="1" x="94"/>
        <item m="1" x="95"/>
        <item m="1" x="96"/>
        <item m="1" x="97"/>
        <item m="1" x="98"/>
        <item m="1" x="99"/>
        <item m="1" x="100"/>
        <item m="1" x="101"/>
        <item m="1" x="102"/>
        <item m="1" x="103"/>
        <item m="1" x="104"/>
        <item m="1" x="105"/>
        <item m="1" x="106"/>
        <item m="1" x="107"/>
        <item m="1" x="108"/>
        <item m="1" x="109"/>
        <item m="1" x="110"/>
        <item m="1" x="111"/>
        <item m="1" x="112"/>
        <item m="1" x="113"/>
        <item m="1" x="114"/>
        <item m="1" x="115"/>
        <item m="1" x="116"/>
        <item m="1" x="117"/>
        <item m="1" x="118"/>
        <item m="1" x="119"/>
        <item m="1" x="120"/>
        <item m="1" x="121"/>
        <item m="1" x="122"/>
        <item m="1" x="123"/>
        <item m="1" x="124"/>
        <item m="1" x="125"/>
        <item m="1" x="126"/>
        <item m="1" x="127"/>
        <item m="1" x="128"/>
        <item m="1" x="129"/>
        <item m="1" x="130"/>
        <item m="1" x="131"/>
        <item m="1" x="132"/>
        <item m="1" x="133"/>
        <item m="1" x="134"/>
        <item m="1" x="135"/>
        <item m="1" x="136"/>
        <item x="39"/>
        <item m="1" x="4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0"/>
        <item t="default"/>
      </items>
    </pivotField>
    <pivotField axis="axisPage" multipleItemSelectionAllowed="1" showAll="0">
      <items count="4">
        <item h="1" x="2"/>
        <item x="1"/>
        <item h="1" x="0"/>
        <item t="default"/>
      </items>
    </pivotField>
    <pivotField showAll="0"/>
    <pivotField showAll="0"/>
    <pivotField axis="axisPage" multipleItemSelectionAllowed="1" showAll="0">
      <items count="5">
        <item h="1" x="0"/>
        <item h="1" x="1"/>
        <item x="2"/>
        <item h="1" x="3"/>
        <item t="default"/>
      </items>
    </pivotField>
    <pivotField showAll="0"/>
  </pivotFields>
  <rowFields count="1">
    <field x="0"/>
  </rowFields>
  <rowItems count="16">
    <i>
      <x v="202"/>
    </i>
    <i>
      <x v="203"/>
    </i>
    <i>
      <x v="207"/>
    </i>
    <i>
      <x v="210"/>
    </i>
    <i>
      <x v="212"/>
    </i>
    <i>
      <x v="213"/>
    </i>
    <i>
      <x v="214"/>
    </i>
    <i>
      <x v="216"/>
    </i>
    <i>
      <x v="218"/>
    </i>
    <i>
      <x v="220"/>
    </i>
    <i>
      <x v="221"/>
    </i>
    <i>
      <x v="222"/>
    </i>
    <i>
      <x v="226"/>
    </i>
    <i>
      <x v="232"/>
    </i>
    <i>
      <x v="233"/>
    </i>
    <i t="grand">
      <x/>
    </i>
  </rowItems>
  <colItems count="1">
    <i/>
  </colItems>
  <pageFields count="2">
    <pageField fld="4" hier="-1"/>
    <pageField fld="1" hier="-1"/>
  </pageFields>
  <dataFields count="1">
    <dataField name="Count of Nome Candidato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resultados.tse.jus.br/oficial/app/index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A0AB5-F9DC-8B4F-96DF-1AB901D9C48D}">
  <dimension ref="A1:I47"/>
  <sheetViews>
    <sheetView topLeftCell="A37" zoomScale="125" zoomScaleNormal="125" workbookViewId="0">
      <selection activeCell="E59" sqref="E59"/>
    </sheetView>
  </sheetViews>
  <sheetFormatPr baseColWidth="10" defaultRowHeight="16" x14ac:dyDescent="0.2"/>
  <cols>
    <col min="1" max="1" width="33.1640625" bestFit="1" customWidth="1"/>
    <col min="3" max="3" width="7.83203125" customWidth="1"/>
    <col min="4" max="4" width="25.33203125" customWidth="1"/>
    <col min="5" max="5" width="10.83203125" bestFit="1" customWidth="1"/>
    <col min="6" max="6" width="7.83203125" customWidth="1"/>
  </cols>
  <sheetData>
    <row r="1" spans="1:9" ht="17" thickBot="1" x14ac:dyDescent="0.25">
      <c r="A1" s="139" t="str">
        <f>CONCATENATE("Distribuição dos Eleitores - ",Fontes!B4," ",Fontes!B3," ",Fontes!B1," - Eleições"," ", Fontes!B2)</f>
        <v>Distribuição dos Eleitores - 21 Vereadores São José dos Campos - Eleições 2024</v>
      </c>
      <c r="B1" s="140"/>
      <c r="C1" s="140"/>
      <c r="D1" s="140"/>
      <c r="E1" s="140"/>
      <c r="F1" s="141"/>
    </row>
    <row r="2" spans="1:9" x14ac:dyDescent="0.2">
      <c r="A2" s="29" t="str">
        <f>Fontes!A56</f>
        <v>Elegeram os 10 mais votados</v>
      </c>
      <c r="B2" s="46">
        <f>Fontes!B56</f>
        <v>73070</v>
      </c>
      <c r="C2" s="40">
        <f>Fontes!C56</f>
        <v>0.13609585379800002</v>
      </c>
      <c r="D2" s="36"/>
      <c r="E2" s="30"/>
      <c r="F2" s="31"/>
    </row>
    <row r="3" spans="1:9" x14ac:dyDescent="0.2">
      <c r="A3" s="32" t="str">
        <f>Fontes!A57</f>
        <v>Elegeram os 11 menos votados</v>
      </c>
      <c r="B3" s="28">
        <f>Fontes!B57</f>
        <v>49939</v>
      </c>
      <c r="C3" s="41">
        <f>Fontes!C57</f>
        <v>9.3013423331303163E-2</v>
      </c>
      <c r="D3" s="37" t="str">
        <f>Fontes!A58</f>
        <v>Elegeram nominalmente</v>
      </c>
      <c r="E3" s="55">
        <f>B2+B3</f>
        <v>123009</v>
      </c>
      <c r="F3" s="43">
        <f>C2+C3</f>
        <v>0.22910927712930318</v>
      </c>
      <c r="G3" s="15">
        <f>E3-E15</f>
        <v>33288</v>
      </c>
      <c r="H3" s="13">
        <f>F3/F15-1</f>
        <v>0.38020968778396935</v>
      </c>
      <c r="I3" s="13">
        <f>E3/E15-1</f>
        <v>0.37101681880496207</v>
      </c>
    </row>
    <row r="4" spans="1:9" x14ac:dyDescent="0.2">
      <c r="A4" s="32" t="str">
        <f>Fontes!A60</f>
        <v>Votaram nominalmente e não elegeram</v>
      </c>
      <c r="B4" s="28">
        <f>Fontes!B60</f>
        <v>220196</v>
      </c>
      <c r="C4" s="41">
        <f>Fontes!C60</f>
        <v>0.41012402658963198</v>
      </c>
      <c r="D4" s="38"/>
      <c r="E4" s="28"/>
      <c r="F4" s="70"/>
    </row>
    <row r="5" spans="1:9" x14ac:dyDescent="0.2">
      <c r="A5" s="32" t="str">
        <f>Fontes!A41</f>
        <v>Votos Legenda</v>
      </c>
      <c r="B5" s="28">
        <f>Fontes!B41</f>
        <v>19693</v>
      </c>
      <c r="C5" s="41">
        <f>Fontes!C41</f>
        <v>3.6679015311947644E-2</v>
      </c>
      <c r="D5" s="38"/>
      <c r="E5" s="28"/>
      <c r="F5" s="70"/>
    </row>
    <row r="6" spans="1:9" x14ac:dyDescent="0.2">
      <c r="A6" s="32" t="s">
        <v>61</v>
      </c>
      <c r="B6" s="28">
        <f>Fontes!B45+Fontes!B46</f>
        <v>41099</v>
      </c>
      <c r="C6" s="41">
        <f>Fontes!C45+Fontes!C46</f>
        <v>7.6548562956671715E-2</v>
      </c>
      <c r="D6" s="38"/>
      <c r="E6" s="28"/>
      <c r="F6" s="70"/>
    </row>
    <row r="7" spans="1:9" x14ac:dyDescent="0.2">
      <c r="A7" s="32" t="str">
        <f>Fontes!A48</f>
        <v>Abstenções</v>
      </c>
      <c r="B7" s="28">
        <f>Fontes!B48</f>
        <v>132904</v>
      </c>
      <c r="C7" s="41">
        <f>Fontes!C48</f>
        <v>0.24753911801244549</v>
      </c>
      <c r="D7" s="37" t="s">
        <v>84</v>
      </c>
      <c r="E7" s="55">
        <f>SUM(B4:B7)</f>
        <v>413892</v>
      </c>
      <c r="F7" s="43">
        <f>SUM(C4:C7)</f>
        <v>0.77089072287069671</v>
      </c>
    </row>
    <row r="8" spans="1:9" ht="17" thickBot="1" x14ac:dyDescent="0.25">
      <c r="A8" s="72" t="s">
        <v>50</v>
      </c>
      <c r="B8" s="73">
        <f>SUM(B2:B7)</f>
        <v>536901</v>
      </c>
      <c r="C8" s="74">
        <f>SUM(C2:C7)</f>
        <v>1</v>
      </c>
      <c r="D8" s="39"/>
      <c r="E8" s="35">
        <f>SUM(E3:E7)</f>
        <v>536901</v>
      </c>
      <c r="F8" s="71">
        <f>SUM(F3:F7)</f>
        <v>0.99999999999999989</v>
      </c>
      <c r="I8" s="13">
        <f>B8/B20-1</f>
        <v>-6.6604872146397431E-3</v>
      </c>
    </row>
    <row r="9" spans="1:9" x14ac:dyDescent="0.2">
      <c r="A9" s="29" t="str">
        <f>Fontes!A5</f>
        <v>Reeleitos</v>
      </c>
      <c r="B9" s="81">
        <f>Fontes!B5</f>
        <v>15</v>
      </c>
      <c r="C9" s="75">
        <f>Fontes!B5/Fontes!B4</f>
        <v>0.7142857142857143</v>
      </c>
    </row>
    <row r="10" spans="1:9" x14ac:dyDescent="0.2">
      <c r="A10" s="32" t="str">
        <f>Fontes!A6</f>
        <v>Candidatos</v>
      </c>
      <c r="B10" s="82">
        <f>Fontes!B6</f>
        <v>362</v>
      </c>
      <c r="C10" s="33"/>
    </row>
    <row r="11" spans="1:9" ht="17" thickBot="1" x14ac:dyDescent="0.25">
      <c r="A11" s="34" t="s">
        <v>51</v>
      </c>
      <c r="B11" s="59">
        <f>Fontes!B51</f>
        <v>17196.523809523809</v>
      </c>
      <c r="C11" s="61"/>
      <c r="I11" s="13">
        <f>B11/B23-1</f>
        <v>4.3924817594209298E-2</v>
      </c>
    </row>
    <row r="12" spans="1:9" ht="17" thickBot="1" x14ac:dyDescent="0.25">
      <c r="A12" s="76"/>
      <c r="B12" s="77"/>
      <c r="C12" s="48"/>
      <c r="D12" s="48"/>
      <c r="E12" s="48"/>
      <c r="F12" s="48"/>
    </row>
    <row r="13" spans="1:9" ht="17" thickBot="1" x14ac:dyDescent="0.25">
      <c r="A13" s="139" t="s">
        <v>81</v>
      </c>
      <c r="B13" s="140"/>
      <c r="C13" s="140"/>
      <c r="D13" s="140"/>
      <c r="E13" s="140"/>
      <c r="F13" s="141"/>
    </row>
    <row r="14" spans="1:9" x14ac:dyDescent="0.2">
      <c r="A14" s="29" t="str">
        <f>A2</f>
        <v>Elegeram os 10 mais votados</v>
      </c>
      <c r="B14" s="92">
        <v>56250</v>
      </c>
      <c r="C14" s="104">
        <f>B14/$B$20</f>
        <v>0.10407011272874611</v>
      </c>
      <c r="D14" s="36"/>
      <c r="E14" s="30"/>
      <c r="F14" s="31"/>
    </row>
    <row r="15" spans="1:9" x14ac:dyDescent="0.2">
      <c r="A15" s="32" t="str">
        <f t="shared" ref="A15:A20" si="0">A3</f>
        <v>Elegeram os 11 menos votados</v>
      </c>
      <c r="B15" s="93">
        <v>33471</v>
      </c>
      <c r="C15" s="41">
        <f t="shared" ref="C15:C20" si="1">B15/$B$20</f>
        <v>6.1925879878113085E-2</v>
      </c>
      <c r="D15" s="37" t="str">
        <f>D3</f>
        <v>Elegeram nominalmente</v>
      </c>
      <c r="E15" s="94">
        <f>B15+B14</f>
        <v>89721</v>
      </c>
      <c r="F15" s="95">
        <f>E15/$B$20</f>
        <v>0.16599599260685918</v>
      </c>
    </row>
    <row r="16" spans="1:9" x14ac:dyDescent="0.2">
      <c r="A16" s="32" t="str">
        <f t="shared" si="0"/>
        <v>Votaram nominalmente e não elegeram</v>
      </c>
      <c r="B16" s="93">
        <v>230616</v>
      </c>
      <c r="C16" s="41">
        <f t="shared" si="1"/>
        <v>0.42667081096982246</v>
      </c>
      <c r="D16" s="38"/>
      <c r="E16" s="19"/>
      <c r="F16" s="33"/>
    </row>
    <row r="17" spans="1:9" x14ac:dyDescent="0.2">
      <c r="A17" s="32" t="str">
        <f t="shared" si="0"/>
        <v>Votos Legenda</v>
      </c>
      <c r="B17" s="93">
        <v>25595</v>
      </c>
      <c r="C17" s="41">
        <f t="shared" si="1"/>
        <v>4.7354213960751228E-2</v>
      </c>
      <c r="D17" s="38"/>
      <c r="E17" s="19"/>
      <c r="F17" s="33"/>
    </row>
    <row r="18" spans="1:9" x14ac:dyDescent="0.2">
      <c r="A18" s="32" t="str">
        <f t="shared" si="0"/>
        <v>Brancos e Nulos</v>
      </c>
      <c r="B18" s="93">
        <v>49320</v>
      </c>
      <c r="C18" s="41">
        <f t="shared" si="1"/>
        <v>9.1248674840564592E-2</v>
      </c>
      <c r="D18" s="38"/>
      <c r="E18" s="19"/>
      <c r="F18" s="33"/>
    </row>
    <row r="19" spans="1:9" x14ac:dyDescent="0.2">
      <c r="A19" s="32" t="str">
        <f t="shared" si="0"/>
        <v>Abstenções</v>
      </c>
      <c r="B19" s="93">
        <v>145249</v>
      </c>
      <c r="C19" s="41">
        <f t="shared" si="1"/>
        <v>0.26873030762200256</v>
      </c>
      <c r="D19" s="37" t="str">
        <f>D7</f>
        <v>Não elegeram nominalmente</v>
      </c>
      <c r="E19" s="96">
        <f>SUM(B16:B19)</f>
        <v>450780</v>
      </c>
      <c r="F19" s="97">
        <f>E19/$B$20</f>
        <v>0.83400400739314084</v>
      </c>
    </row>
    <row r="20" spans="1:9" ht="17" thickBot="1" x14ac:dyDescent="0.25">
      <c r="A20" s="98" t="str">
        <f t="shared" si="0"/>
        <v>Total Eleitores</v>
      </c>
      <c r="B20" s="99">
        <f>SUM(B14:B19)</f>
        <v>540501</v>
      </c>
      <c r="C20" s="100">
        <f t="shared" si="1"/>
        <v>1</v>
      </c>
      <c r="D20" s="39"/>
      <c r="E20" s="101"/>
      <c r="F20" s="100">
        <f>SUM(F15:F19)</f>
        <v>1</v>
      </c>
      <c r="I20" s="85">
        <f>B20/B32-1</f>
        <v>0.10613108601202104</v>
      </c>
    </row>
    <row r="21" spans="1:9" ht="17" thickBot="1" x14ac:dyDescent="0.25"/>
    <row r="22" spans="1:9" x14ac:dyDescent="0.2">
      <c r="A22" s="29" t="s">
        <v>64</v>
      </c>
      <c r="B22" s="102">
        <v>592</v>
      </c>
    </row>
    <row r="23" spans="1:9" ht="17" thickBot="1" x14ac:dyDescent="0.25">
      <c r="A23" s="34" t="s">
        <v>51</v>
      </c>
      <c r="B23" s="103">
        <v>16472.952380952382</v>
      </c>
      <c r="I23" s="85">
        <f>B23/B35-1</f>
        <v>-2.2837886316193878E-2</v>
      </c>
    </row>
    <row r="24" spans="1:9" ht="17" thickBot="1" x14ac:dyDescent="0.25">
      <c r="A24" s="48"/>
      <c r="B24" s="48"/>
      <c r="C24" s="48"/>
      <c r="D24" s="48"/>
      <c r="E24" s="48"/>
      <c r="F24" s="48"/>
    </row>
    <row r="25" spans="1:9" ht="17" thickBot="1" x14ac:dyDescent="0.25">
      <c r="A25" s="139" t="s">
        <v>82</v>
      </c>
      <c r="B25" s="140"/>
      <c r="C25" s="140"/>
      <c r="D25" s="140"/>
      <c r="E25" s="140"/>
      <c r="F25" s="141"/>
    </row>
    <row r="26" spans="1:9" x14ac:dyDescent="0.2">
      <c r="A26" s="29" t="str">
        <f>A14</f>
        <v>Elegeram os 10 mais votados</v>
      </c>
      <c r="B26" s="105">
        <v>45366</v>
      </c>
      <c r="C26" s="84">
        <f t="shared" ref="C26:C32" si="2">B26/$B$32</f>
        <v>9.2841165600103137E-2</v>
      </c>
      <c r="D26" s="19"/>
      <c r="E26" s="19"/>
      <c r="F26" s="19"/>
    </row>
    <row r="27" spans="1:9" x14ac:dyDescent="0.2">
      <c r="A27" s="32" t="str">
        <f t="shared" ref="A27:A32" si="3">A15</f>
        <v>Elegeram os 11 menos votados</v>
      </c>
      <c r="B27" s="105">
        <v>24766</v>
      </c>
      <c r="C27" s="84">
        <f t="shared" si="2"/>
        <v>5.0683426073538651E-2</v>
      </c>
      <c r="D27" s="19" t="str">
        <f>D15</f>
        <v>Elegeram nominalmente</v>
      </c>
      <c r="E27" s="106">
        <f>B27+B26</f>
        <v>70132</v>
      </c>
      <c r="F27" s="84">
        <f>E27/$B$32</f>
        <v>0.14352459167364179</v>
      </c>
    </row>
    <row r="28" spans="1:9" x14ac:dyDescent="0.2">
      <c r="A28" s="32" t="str">
        <f t="shared" si="3"/>
        <v>Votaram nominalmente e não elegeram</v>
      </c>
      <c r="B28" s="105">
        <v>248375</v>
      </c>
      <c r="C28" s="84">
        <f t="shared" si="2"/>
        <v>0.50829750266555607</v>
      </c>
      <c r="D28" s="107"/>
      <c r="E28" s="94"/>
      <c r="F28" s="108"/>
    </row>
    <row r="29" spans="1:9" x14ac:dyDescent="0.2">
      <c r="A29" s="32" t="str">
        <f t="shared" si="3"/>
        <v>Votos Legenda</v>
      </c>
      <c r="B29" s="105">
        <v>27467</v>
      </c>
      <c r="C29" s="84">
        <f t="shared" si="2"/>
        <v>5.6211001532822664E-2</v>
      </c>
      <c r="D29" s="19"/>
      <c r="E29" s="19"/>
      <c r="F29" s="19"/>
    </row>
    <row r="30" spans="1:9" x14ac:dyDescent="0.2">
      <c r="A30" s="32" t="str">
        <f t="shared" si="3"/>
        <v>Brancos e Nulos</v>
      </c>
      <c r="B30" s="105">
        <v>48032</v>
      </c>
      <c r="C30" s="84">
        <f t="shared" si="2"/>
        <v>9.8297113832036195E-2</v>
      </c>
      <c r="D30" s="19"/>
      <c r="E30" s="19"/>
      <c r="F30" s="19"/>
    </row>
    <row r="31" spans="1:9" x14ac:dyDescent="0.2">
      <c r="A31" s="32" t="str">
        <f t="shared" si="3"/>
        <v>Abstenções</v>
      </c>
      <c r="B31" s="105">
        <v>94635</v>
      </c>
      <c r="C31" s="84">
        <f t="shared" si="2"/>
        <v>0.19366979029594325</v>
      </c>
      <c r="D31" s="19" t="str">
        <f>D19</f>
        <v>Não elegeram nominalmente</v>
      </c>
      <c r="E31" s="106">
        <f>SUM(B28:B31)</f>
        <v>418509</v>
      </c>
      <c r="F31" s="84">
        <f>E31/$B$32</f>
        <v>0.85647540832635816</v>
      </c>
    </row>
    <row r="32" spans="1:9" ht="17" thickBot="1" x14ac:dyDescent="0.25">
      <c r="A32" s="98" t="str">
        <f t="shared" si="3"/>
        <v>Total Eleitores</v>
      </c>
      <c r="B32" s="109">
        <f>SUM(B26:B31)</f>
        <v>488641</v>
      </c>
      <c r="C32" s="84">
        <f t="shared" si="2"/>
        <v>1</v>
      </c>
      <c r="D32" s="19"/>
      <c r="E32" s="19"/>
      <c r="F32" s="19"/>
    </row>
    <row r="33" spans="1:6" ht="17" thickBot="1" x14ac:dyDescent="0.25"/>
    <row r="34" spans="1:6" x14ac:dyDescent="0.2">
      <c r="A34" s="29" t="s">
        <v>64</v>
      </c>
      <c r="B34" s="102">
        <v>401.23809523809524</v>
      </c>
    </row>
    <row r="35" spans="1:6" ht="17" thickBot="1" x14ac:dyDescent="0.25">
      <c r="A35" s="34" t="s">
        <v>66</v>
      </c>
      <c r="B35" s="103">
        <v>16857.952380952382</v>
      </c>
    </row>
    <row r="36" spans="1:6" ht="17" thickBot="1" x14ac:dyDescent="0.25">
      <c r="A36" s="48"/>
      <c r="B36" s="48"/>
      <c r="C36" s="48"/>
      <c r="D36" s="48"/>
      <c r="E36" s="48"/>
      <c r="F36" s="48"/>
    </row>
    <row r="37" spans="1:6" s="53" customFormat="1" x14ac:dyDescent="0.2">
      <c r="A37" s="78" t="s">
        <v>83</v>
      </c>
      <c r="B37" s="79">
        <v>2016</v>
      </c>
      <c r="C37" s="79">
        <v>2020</v>
      </c>
      <c r="D37" s="80">
        <v>2024</v>
      </c>
    </row>
    <row r="38" spans="1:6" x14ac:dyDescent="0.2">
      <c r="A38" s="32" t="str">
        <f>A2</f>
        <v>Elegeram os 10 mais votados</v>
      </c>
      <c r="B38" s="27">
        <f t="shared" ref="B38:B43" si="4">C26</f>
        <v>9.2841165600103137E-2</v>
      </c>
      <c r="C38" s="27">
        <f t="shared" ref="C38:C43" si="5">C14</f>
        <v>0.10407011272874611</v>
      </c>
      <c r="D38" s="41">
        <f t="shared" ref="D38:D43" si="6">C2</f>
        <v>0.13609585379800002</v>
      </c>
    </row>
    <row r="39" spans="1:6" x14ac:dyDescent="0.2">
      <c r="A39" s="32" t="str">
        <f t="shared" ref="A39:A43" si="7">A3</f>
        <v>Elegeram os 11 menos votados</v>
      </c>
      <c r="B39" s="27">
        <f t="shared" si="4"/>
        <v>5.0683426073538651E-2</v>
      </c>
      <c r="C39" s="27">
        <f t="shared" si="5"/>
        <v>6.1925879878113085E-2</v>
      </c>
      <c r="D39" s="41">
        <f t="shared" si="6"/>
        <v>9.3013423331303163E-2</v>
      </c>
    </row>
    <row r="40" spans="1:6" x14ac:dyDescent="0.2">
      <c r="A40" s="32" t="str">
        <f t="shared" si="7"/>
        <v>Votaram nominalmente e não elegeram</v>
      </c>
      <c r="B40" s="27">
        <f t="shared" si="4"/>
        <v>0.50829750266555607</v>
      </c>
      <c r="C40" s="27">
        <f t="shared" si="5"/>
        <v>0.42667081096982246</v>
      </c>
      <c r="D40" s="41">
        <f t="shared" si="6"/>
        <v>0.41012402658963198</v>
      </c>
    </row>
    <row r="41" spans="1:6" x14ac:dyDescent="0.2">
      <c r="A41" s="32" t="str">
        <f t="shared" si="7"/>
        <v>Votos Legenda</v>
      </c>
      <c r="B41" s="27">
        <f t="shared" si="4"/>
        <v>5.6211001532822664E-2</v>
      </c>
      <c r="C41" s="27">
        <f t="shared" si="5"/>
        <v>4.7354213960751228E-2</v>
      </c>
      <c r="D41" s="41">
        <f t="shared" si="6"/>
        <v>3.6679015311947644E-2</v>
      </c>
    </row>
    <row r="42" spans="1:6" x14ac:dyDescent="0.2">
      <c r="A42" s="32" t="str">
        <f t="shared" si="7"/>
        <v>Brancos e Nulos</v>
      </c>
      <c r="B42" s="27">
        <f t="shared" si="4"/>
        <v>9.8297113832036195E-2</v>
      </c>
      <c r="C42" s="27">
        <f t="shared" si="5"/>
        <v>9.1248674840564592E-2</v>
      </c>
      <c r="D42" s="41">
        <f t="shared" si="6"/>
        <v>7.6548562956671715E-2</v>
      </c>
    </row>
    <row r="43" spans="1:6" ht="17" thickBot="1" x14ac:dyDescent="0.25">
      <c r="A43" s="32" t="str">
        <f t="shared" si="7"/>
        <v>Abstenções</v>
      </c>
      <c r="B43" s="44">
        <f t="shared" si="4"/>
        <v>0.19366979029594325</v>
      </c>
      <c r="C43" s="44">
        <f t="shared" si="5"/>
        <v>0.26873030762200256</v>
      </c>
      <c r="D43" s="45">
        <f t="shared" si="6"/>
        <v>0.24753911801244549</v>
      </c>
    </row>
    <row r="44" spans="1:6" ht="17" thickBot="1" x14ac:dyDescent="0.25"/>
    <row r="45" spans="1:6" s="53" customFormat="1" x14ac:dyDescent="0.2">
      <c r="A45" s="78"/>
      <c r="B45" s="79">
        <v>2016</v>
      </c>
      <c r="C45" s="79">
        <v>2020</v>
      </c>
      <c r="D45" s="80">
        <v>2024</v>
      </c>
    </row>
    <row r="46" spans="1:6" x14ac:dyDescent="0.2">
      <c r="A46" s="32" t="str">
        <f>CONCATENATE("% dos Eleitores que elegeram nominalmente a totalidade da Câmara Municipal de"," ",Fontes!B1)</f>
        <v>% dos Eleitores que elegeram nominalmente a totalidade da Câmara Municipal de São José dos Campos</v>
      </c>
      <c r="B46" s="27">
        <f>B38+B39</f>
        <v>0.14352459167364179</v>
      </c>
      <c r="C46" s="27">
        <f>C38+C39</f>
        <v>0.16599599260685921</v>
      </c>
      <c r="D46" s="41">
        <f>D38+D39</f>
        <v>0.22910927712930318</v>
      </c>
    </row>
    <row r="47" spans="1:6" ht="17" thickBot="1" x14ac:dyDescent="0.25">
      <c r="A47" s="34" t="str">
        <f>CONCATENATE("% dos Eleitores que NÃO elegeram nenhum vereador para Câmara Municipal de"," ",Fontes!B1)</f>
        <v>% dos Eleitores que NÃO elegeram nenhum vereador para Câmara Municipal de São José dos Campos</v>
      </c>
      <c r="B47" s="44">
        <f>1-B46</f>
        <v>0.85647540832635816</v>
      </c>
      <c r="C47" s="44">
        <f>1-C46</f>
        <v>0.83400400739314073</v>
      </c>
      <c r="D47" s="45">
        <f>1-D46</f>
        <v>0.77089072287069682</v>
      </c>
    </row>
  </sheetData>
  <mergeCells count="3">
    <mergeCell ref="A25:F25"/>
    <mergeCell ref="A1:F1"/>
    <mergeCell ref="A13:F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E408C-3565-E044-8704-2CC8E96B1054}">
  <dimension ref="A1:E60"/>
  <sheetViews>
    <sheetView zoomScale="125" zoomScaleNormal="125" workbookViewId="0">
      <selection activeCell="B1" sqref="B1"/>
    </sheetView>
  </sheetViews>
  <sheetFormatPr baseColWidth="10" defaultRowHeight="16" x14ac:dyDescent="0.2"/>
  <cols>
    <col min="1" max="1" width="35.33203125" bestFit="1" customWidth="1"/>
    <col min="2" max="2" width="19.83203125" bestFit="1" customWidth="1"/>
    <col min="3" max="3" width="13" bestFit="1" customWidth="1"/>
    <col min="4" max="4" width="23.1640625" bestFit="1" customWidth="1"/>
    <col min="5" max="5" width="35.33203125" bestFit="1" customWidth="1"/>
    <col min="7" max="7" width="17" customWidth="1"/>
    <col min="8" max="8" width="44.5" bestFit="1" customWidth="1"/>
  </cols>
  <sheetData>
    <row r="1" spans="1:5" x14ac:dyDescent="0.2">
      <c r="A1" s="29" t="s">
        <v>78</v>
      </c>
      <c r="B1" s="68" t="s">
        <v>90</v>
      </c>
    </row>
    <row r="2" spans="1:5" x14ac:dyDescent="0.2">
      <c r="A2" s="32" t="s">
        <v>77</v>
      </c>
      <c r="B2" s="69">
        <v>2024</v>
      </c>
    </row>
    <row r="3" spans="1:5" x14ac:dyDescent="0.2">
      <c r="A3" s="32" t="s">
        <v>79</v>
      </c>
      <c r="B3" s="67" t="s">
        <v>80</v>
      </c>
    </row>
    <row r="4" spans="1:5" x14ac:dyDescent="0.2">
      <c r="A4" s="32" t="s">
        <v>52</v>
      </c>
      <c r="B4" s="86">
        <v>21</v>
      </c>
    </row>
    <row r="5" spans="1:5" x14ac:dyDescent="0.2">
      <c r="A5" s="32" t="s">
        <v>67</v>
      </c>
      <c r="B5" s="86">
        <v>15</v>
      </c>
      <c r="C5" s="132" t="s">
        <v>491</v>
      </c>
    </row>
    <row r="6" spans="1:5" ht="17" thickBot="1" x14ac:dyDescent="0.25">
      <c r="A6" s="34" t="s">
        <v>64</v>
      </c>
      <c r="B6" s="87">
        <v>362</v>
      </c>
    </row>
    <row r="7" spans="1:5" s="19" customFormat="1" x14ac:dyDescent="0.2">
      <c r="A7" s="83" t="s">
        <v>460</v>
      </c>
      <c r="B7" s="66"/>
    </row>
    <row r="8" spans="1:5" s="20" customFormat="1" x14ac:dyDescent="0.2">
      <c r="A8" s="21">
        <v>403997</v>
      </c>
      <c r="D8" s="49">
        <f>A8</f>
        <v>403997</v>
      </c>
      <c r="E8" s="50" t="str">
        <f>A9</f>
        <v>votos</v>
      </c>
    </row>
    <row r="9" spans="1:5" s="20" customFormat="1" x14ac:dyDescent="0.2">
      <c r="A9" s="20" t="s">
        <v>1</v>
      </c>
      <c r="B9" s="52">
        <f>A8</f>
        <v>403997</v>
      </c>
      <c r="D9" s="49">
        <f>-B19</f>
        <v>-16383</v>
      </c>
      <c r="E9" s="50" t="str">
        <f>A19</f>
        <v>Nulos</v>
      </c>
    </row>
    <row r="10" spans="1:5" s="20" customFormat="1" x14ac:dyDescent="0.2">
      <c r="A10" s="20" t="s">
        <v>91</v>
      </c>
      <c r="B10" s="22"/>
      <c r="C10" s="23"/>
      <c r="D10" s="49">
        <f>-B21</f>
        <v>-24716</v>
      </c>
      <c r="E10" s="50" t="str">
        <f>A21</f>
        <v>Em Branco</v>
      </c>
    </row>
    <row r="11" spans="1:5" s="20" customFormat="1" x14ac:dyDescent="0.2">
      <c r="D11" s="49">
        <f>SUM(D8:D10)</f>
        <v>362898</v>
      </c>
      <c r="E11" s="50" t="str">
        <f>A10</f>
        <v>Votos a candidatos concorrentes · 89,83%</v>
      </c>
    </row>
    <row r="12" spans="1:5" s="20" customFormat="1" x14ac:dyDescent="0.2">
      <c r="A12" s="21">
        <v>361127</v>
      </c>
      <c r="D12" s="49">
        <f>D13-D11</f>
        <v>-1771</v>
      </c>
      <c r="E12" s="50" t="s">
        <v>461</v>
      </c>
    </row>
    <row r="13" spans="1:5" s="20" customFormat="1" x14ac:dyDescent="0.2">
      <c r="A13" s="20" t="s">
        <v>2</v>
      </c>
      <c r="B13" s="52">
        <f>A12</f>
        <v>361127</v>
      </c>
      <c r="C13" s="24"/>
      <c r="D13" s="51">
        <f>B13</f>
        <v>361127</v>
      </c>
      <c r="E13" s="50" t="str">
        <f>A22</f>
        <v>Votos válidos</v>
      </c>
    </row>
    <row r="14" spans="1:5" s="20" customFormat="1" x14ac:dyDescent="0.2">
      <c r="A14" s="21">
        <v>1771</v>
      </c>
    </row>
    <row r="15" spans="1:5" s="20" customFormat="1" x14ac:dyDescent="0.2">
      <c r="A15" s="20" t="s">
        <v>3</v>
      </c>
      <c r="B15" s="52">
        <f>A14</f>
        <v>1771</v>
      </c>
    </row>
    <row r="16" spans="1:5" s="20" customFormat="1" x14ac:dyDescent="0.2">
      <c r="A16" s="21">
        <v>0</v>
      </c>
    </row>
    <row r="17" spans="1:4" s="20" customFormat="1" x14ac:dyDescent="0.2">
      <c r="A17" s="20" t="s">
        <v>4</v>
      </c>
      <c r="B17" s="52">
        <f>A16</f>
        <v>0</v>
      </c>
    </row>
    <row r="18" spans="1:4" s="20" customFormat="1" x14ac:dyDescent="0.2">
      <c r="A18" s="20" t="s">
        <v>92</v>
      </c>
    </row>
    <row r="19" spans="1:4" s="20" customFormat="1" x14ac:dyDescent="0.2">
      <c r="A19" s="20" t="s">
        <v>5</v>
      </c>
      <c r="B19" s="65">
        <v>16383</v>
      </c>
    </row>
    <row r="20" spans="1:4" s="20" customFormat="1" x14ac:dyDescent="0.2">
      <c r="A20" s="20" t="s">
        <v>93</v>
      </c>
    </row>
    <row r="21" spans="1:4" s="20" customFormat="1" x14ac:dyDescent="0.2">
      <c r="A21" s="20" t="s">
        <v>6</v>
      </c>
      <c r="B21" s="65">
        <v>24716</v>
      </c>
    </row>
    <row r="22" spans="1:4" s="16" customFormat="1" x14ac:dyDescent="0.2">
      <c r="A22" s="16" t="s">
        <v>40</v>
      </c>
      <c r="B22" s="52">
        <f>A23</f>
        <v>361127</v>
      </c>
      <c r="D22" s="16" t="s">
        <v>75</v>
      </c>
    </row>
    <row r="23" spans="1:4" s="16" customFormat="1" x14ac:dyDescent="0.2">
      <c r="A23" s="17">
        <v>361127</v>
      </c>
    </row>
    <row r="24" spans="1:4" s="16" customFormat="1" x14ac:dyDescent="0.2">
      <c r="A24" s="17">
        <v>341434</v>
      </c>
    </row>
    <row r="25" spans="1:4" s="16" customFormat="1" x14ac:dyDescent="0.2">
      <c r="A25" s="16" t="s">
        <v>41</v>
      </c>
      <c r="B25" s="52">
        <f>A24</f>
        <v>341434</v>
      </c>
    </row>
    <row r="26" spans="1:4" s="16" customFormat="1" x14ac:dyDescent="0.2">
      <c r="A26" s="17">
        <v>19693</v>
      </c>
    </row>
    <row r="27" spans="1:4" s="16" customFormat="1" x14ac:dyDescent="0.2">
      <c r="A27" s="16" t="s">
        <v>42</v>
      </c>
      <c r="B27" s="52">
        <f>A26</f>
        <v>19693</v>
      </c>
    </row>
    <row r="28" spans="1:4" s="16" customFormat="1" x14ac:dyDescent="0.2">
      <c r="A28" s="18">
        <v>0.94550000000000001</v>
      </c>
    </row>
    <row r="29" spans="1:4" s="16" customFormat="1" x14ac:dyDescent="0.2">
      <c r="A29" s="18">
        <v>5.45E-2</v>
      </c>
    </row>
    <row r="30" spans="1:4" s="16" customFormat="1" x14ac:dyDescent="0.2">
      <c r="A30" s="18">
        <v>0.94550000000000001</v>
      </c>
    </row>
    <row r="31" spans="1:4" s="16" customFormat="1" x14ac:dyDescent="0.2">
      <c r="A31" s="18">
        <v>5.45E-2</v>
      </c>
    </row>
    <row r="32" spans="1:4" s="16" customFormat="1" x14ac:dyDescent="0.2">
      <c r="A32" s="16" t="s">
        <v>43</v>
      </c>
      <c r="B32" s="52">
        <f>A33</f>
        <v>403997</v>
      </c>
    </row>
    <row r="33" spans="1:5" s="16" customFormat="1" x14ac:dyDescent="0.2">
      <c r="A33" s="17">
        <v>403997</v>
      </c>
    </row>
    <row r="34" spans="1:5" s="16" customFormat="1" x14ac:dyDescent="0.2">
      <c r="A34" s="16" t="s">
        <v>44</v>
      </c>
      <c r="B34" s="52">
        <f>A33</f>
        <v>403997</v>
      </c>
    </row>
    <row r="35" spans="1:5" s="16" customFormat="1" x14ac:dyDescent="0.2">
      <c r="A35" s="17">
        <v>132904</v>
      </c>
    </row>
    <row r="36" spans="1:5" s="16" customFormat="1" x14ac:dyDescent="0.2">
      <c r="A36" s="16" t="s">
        <v>45</v>
      </c>
      <c r="B36" s="52">
        <f>A35</f>
        <v>132904</v>
      </c>
      <c r="D36" s="88">
        <f>B34+B36</f>
        <v>536901</v>
      </c>
      <c r="E36" s="89" t="s">
        <v>50</v>
      </c>
    </row>
    <row r="37" spans="1:5" s="16" customFormat="1" x14ac:dyDescent="0.2">
      <c r="A37" s="18">
        <v>0.75249999999999995</v>
      </c>
      <c r="D37" s="90">
        <f>D36-B49</f>
        <v>0</v>
      </c>
      <c r="E37" s="91" t="s">
        <v>85</v>
      </c>
    </row>
    <row r="38" spans="1:5" s="16" customFormat="1" x14ac:dyDescent="0.2">
      <c r="A38" s="18">
        <v>0.2475</v>
      </c>
    </row>
    <row r="39" spans="1:5" s="48" customFormat="1" ht="17" thickBot="1" x14ac:dyDescent="0.25"/>
    <row r="40" spans="1:5" x14ac:dyDescent="0.2">
      <c r="A40" s="29" t="s">
        <v>36</v>
      </c>
      <c r="B40" s="110">
        <f>SUM('Votos Nominais'!E2:E733)</f>
        <v>343205</v>
      </c>
      <c r="C40" s="57">
        <f t="shared" ref="C40:C49" si="0">B40/$B$49</f>
        <v>0.63923330371893516</v>
      </c>
      <c r="D40" s="31" t="s">
        <v>46</v>
      </c>
    </row>
    <row r="41" spans="1:5" x14ac:dyDescent="0.2">
      <c r="A41" s="32" t="s">
        <v>37</v>
      </c>
      <c r="B41" s="54">
        <f>Fontes!B27</f>
        <v>19693</v>
      </c>
      <c r="C41" s="42">
        <f t="shared" si="0"/>
        <v>3.6679015311947644E-2</v>
      </c>
      <c r="D41" s="33"/>
    </row>
    <row r="42" spans="1:5" s="53" customFormat="1" x14ac:dyDescent="0.2">
      <c r="A42" s="58" t="s">
        <v>47</v>
      </c>
      <c r="B42" s="55">
        <f>B40+B41</f>
        <v>362898</v>
      </c>
      <c r="C42" s="62">
        <f t="shared" si="0"/>
        <v>0.67591231903088278</v>
      </c>
      <c r="D42" s="63"/>
    </row>
    <row r="43" spans="1:5" x14ac:dyDescent="0.2">
      <c r="A43" s="32" t="str">
        <f>Fontes!E12</f>
        <v>Anulados  &amp; Anulados Sub Judice</v>
      </c>
      <c r="B43" s="28">
        <f>-Fontes!D12</f>
        <v>1771</v>
      </c>
      <c r="C43" s="42">
        <f t="shared" si="0"/>
        <v>3.2985596972253729E-3</v>
      </c>
      <c r="D43" s="33"/>
    </row>
    <row r="44" spans="1:5" s="53" customFormat="1" x14ac:dyDescent="0.2">
      <c r="A44" s="58" t="s">
        <v>40</v>
      </c>
      <c r="B44" s="55">
        <f>B42-B43</f>
        <v>361127</v>
      </c>
      <c r="C44" s="62">
        <f t="shared" si="0"/>
        <v>0.67261375933365741</v>
      </c>
      <c r="D44" s="63" t="s">
        <v>48</v>
      </c>
    </row>
    <row r="45" spans="1:5" x14ac:dyDescent="0.2">
      <c r="A45" s="32" t="s">
        <v>76</v>
      </c>
      <c r="B45" s="28">
        <f>Fontes!B21</f>
        <v>24716</v>
      </c>
      <c r="C45" s="42">
        <f t="shared" si="0"/>
        <v>4.603455758137906E-2</v>
      </c>
      <c r="D45" s="33"/>
    </row>
    <row r="46" spans="1:5" x14ac:dyDescent="0.2">
      <c r="A46" s="32" t="s">
        <v>38</v>
      </c>
      <c r="B46" s="28">
        <f>Fontes!B19</f>
        <v>16383</v>
      </c>
      <c r="C46" s="42">
        <f t="shared" si="0"/>
        <v>3.0514005375292651E-2</v>
      </c>
      <c r="D46" s="33"/>
    </row>
    <row r="47" spans="1:5" s="53" customFormat="1" x14ac:dyDescent="0.2">
      <c r="A47" s="58" t="s">
        <v>39</v>
      </c>
      <c r="B47" s="55">
        <f>SUM(B43:B46)</f>
        <v>403997</v>
      </c>
      <c r="C47" s="62">
        <f t="shared" si="0"/>
        <v>0.75246088198755445</v>
      </c>
      <c r="D47" s="63"/>
    </row>
    <row r="48" spans="1:5" x14ac:dyDescent="0.2">
      <c r="A48" s="32" t="s">
        <v>49</v>
      </c>
      <c r="B48" s="28">
        <f>Fontes!B36</f>
        <v>132904</v>
      </c>
      <c r="C48" s="42">
        <f t="shared" si="0"/>
        <v>0.24753911801244549</v>
      </c>
      <c r="D48" s="33"/>
    </row>
    <row r="49" spans="1:4" x14ac:dyDescent="0.2">
      <c r="A49" s="58" t="s">
        <v>50</v>
      </c>
      <c r="B49" s="55">
        <f>SUM(B47:B48)</f>
        <v>536901</v>
      </c>
      <c r="C49" s="56">
        <f t="shared" si="0"/>
        <v>1</v>
      </c>
      <c r="D49" s="33"/>
    </row>
    <row r="50" spans="1:4" x14ac:dyDescent="0.2">
      <c r="A50" s="32"/>
      <c r="B50" s="19"/>
      <c r="C50" s="19"/>
      <c r="D50" s="33"/>
    </row>
    <row r="51" spans="1:4" ht="17" thickBot="1" x14ac:dyDescent="0.25">
      <c r="A51" s="34" t="s">
        <v>51</v>
      </c>
      <c r="B51" s="59">
        <f>B44/B4</f>
        <v>17196.523809523809</v>
      </c>
      <c r="C51" s="60">
        <f>B51/$B$49</f>
        <v>3.202922663493607E-2</v>
      </c>
      <c r="D51" s="61"/>
    </row>
    <row r="53" spans="1:4" x14ac:dyDescent="0.2">
      <c r="A53" t="s">
        <v>73</v>
      </c>
      <c r="B53" s="14">
        <f>INT(B4/2)</f>
        <v>10</v>
      </c>
      <c r="C53" t="s">
        <v>52</v>
      </c>
    </row>
    <row r="54" spans="1:4" x14ac:dyDescent="0.2">
      <c r="A54" t="s">
        <v>74</v>
      </c>
      <c r="B54" s="15">
        <f>B4-B53</f>
        <v>11</v>
      </c>
      <c r="C54" t="s">
        <v>52</v>
      </c>
    </row>
    <row r="56" spans="1:4" x14ac:dyDescent="0.2">
      <c r="A56" t="str">
        <f>CONCATENATE("Elegeram os ",B53," mais votados")</f>
        <v>Elegeram os 10 mais votados</v>
      </c>
      <c r="B56" s="1">
        <f>'Votos Nominais'!I11</f>
        <v>73070</v>
      </c>
      <c r="C56" s="13">
        <f>B56/Fontes!$B$49</f>
        <v>0.13609585379800002</v>
      </c>
    </row>
    <row r="57" spans="1:4" x14ac:dyDescent="0.2">
      <c r="A57" t="str">
        <f>CONCATENATE("Elegeram os ",B54," menos votados")</f>
        <v>Elegeram os 11 menos votados</v>
      </c>
      <c r="B57" s="1">
        <f>'Votos Nominais'!I22</f>
        <v>49939</v>
      </c>
      <c r="C57" s="13">
        <f>B57/Fontes!$B$49</f>
        <v>9.3013423331303163E-2</v>
      </c>
    </row>
    <row r="58" spans="1:4" x14ac:dyDescent="0.2">
      <c r="A58" t="s">
        <v>63</v>
      </c>
      <c r="B58" s="1">
        <f>SUM(B56:B57)</f>
        <v>123009</v>
      </c>
      <c r="C58" s="13">
        <f>B58/Fontes!$B$49</f>
        <v>0.22910927712930318</v>
      </c>
    </row>
    <row r="59" spans="1:4" x14ac:dyDescent="0.2">
      <c r="C59" s="64"/>
    </row>
    <row r="60" spans="1:4" x14ac:dyDescent="0.2">
      <c r="A60" t="s">
        <v>62</v>
      </c>
      <c r="B60" s="15">
        <f>Fontes!B40-B58</f>
        <v>220196</v>
      </c>
      <c r="C60" s="13">
        <f>B60/Fontes!$B$49</f>
        <v>0.41012402658963198</v>
      </c>
    </row>
  </sheetData>
  <hyperlinks>
    <hyperlink ref="A7" r:id="rId1" location="/eleicao;e=e619;uf=sp;mu=70998;tipo=3;ufbu=sp;mubu=70998/resultados/cargo/13" xr:uid="{63B39048-4FB9-6849-8BDA-190D6C5E7F2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821E1-BE56-CE49-9BAB-DE248E848A40}">
  <dimension ref="A1:K3698"/>
  <sheetViews>
    <sheetView zoomScale="125" zoomScaleNormal="125" workbookViewId="0"/>
  </sheetViews>
  <sheetFormatPr baseColWidth="10" defaultRowHeight="16" x14ac:dyDescent="0.2"/>
  <cols>
    <col min="1" max="1" width="28.6640625" bestFit="1" customWidth="1"/>
    <col min="3" max="3" width="14.5" bestFit="1" customWidth="1"/>
    <col min="4" max="4" width="12.1640625" style="13" bestFit="1" customWidth="1"/>
    <col min="5" max="5" width="12.1640625" bestFit="1" customWidth="1"/>
    <col min="11" max="11" width="28.33203125" bestFit="1" customWidth="1"/>
  </cols>
  <sheetData>
    <row r="1" spans="1:11" s="2" customFormat="1" x14ac:dyDescent="0.2">
      <c r="A1" s="2" t="s">
        <v>29</v>
      </c>
      <c r="B1" s="2" t="s">
        <v>7</v>
      </c>
      <c r="C1" s="2" t="s">
        <v>30</v>
      </c>
      <c r="D1" s="9" t="s">
        <v>31</v>
      </c>
      <c r="E1" s="2" t="s">
        <v>32</v>
      </c>
      <c r="F1" s="2" t="s">
        <v>94</v>
      </c>
      <c r="G1" s="2" t="s">
        <v>33</v>
      </c>
      <c r="H1" s="2" t="s">
        <v>34</v>
      </c>
      <c r="I1" s="2" t="s">
        <v>35</v>
      </c>
      <c r="J1" s="2" t="s">
        <v>65</v>
      </c>
      <c r="K1" s="2" t="s">
        <v>70</v>
      </c>
    </row>
    <row r="2" spans="1:11" s="5" customFormat="1" x14ac:dyDescent="0.2">
      <c r="A2" s="5" t="s">
        <v>95</v>
      </c>
      <c r="B2" s="5" t="s">
        <v>7</v>
      </c>
      <c r="C2" s="5" t="s">
        <v>10</v>
      </c>
      <c r="D2" s="10">
        <v>2.3900000000000001E-2</v>
      </c>
      <c r="E2" s="6">
        <v>8679</v>
      </c>
      <c r="G2" s="5" t="s">
        <v>33</v>
      </c>
      <c r="H2" s="5">
        <v>1</v>
      </c>
      <c r="K2" s="5" t="s">
        <v>73</v>
      </c>
    </row>
    <row r="3" spans="1:11" s="5" customFormat="1" x14ac:dyDescent="0.2">
      <c r="A3" s="5" t="s">
        <v>96</v>
      </c>
      <c r="B3" s="5" t="s">
        <v>7</v>
      </c>
      <c r="C3" s="5" t="s">
        <v>9</v>
      </c>
      <c r="D3" s="10">
        <v>2.29E-2</v>
      </c>
      <c r="E3" s="6">
        <v>8310</v>
      </c>
      <c r="G3" s="5" t="s">
        <v>33</v>
      </c>
      <c r="H3" s="5">
        <v>2</v>
      </c>
      <c r="K3" s="5" t="s">
        <v>73</v>
      </c>
    </row>
    <row r="4" spans="1:11" s="5" customFormat="1" x14ac:dyDescent="0.2">
      <c r="A4" s="5" t="s">
        <v>97</v>
      </c>
      <c r="B4" s="5" t="s">
        <v>7</v>
      </c>
      <c r="C4" s="5" t="s">
        <v>8</v>
      </c>
      <c r="D4" s="10">
        <v>2.2700000000000001E-2</v>
      </c>
      <c r="E4" s="6">
        <v>8221</v>
      </c>
      <c r="G4" s="5" t="s">
        <v>33</v>
      </c>
      <c r="H4" s="5">
        <v>3</v>
      </c>
      <c r="K4" s="5" t="s">
        <v>73</v>
      </c>
    </row>
    <row r="5" spans="1:11" s="5" customFormat="1" x14ac:dyDescent="0.2">
      <c r="A5" s="5" t="s">
        <v>98</v>
      </c>
      <c r="B5" s="5" t="s">
        <v>7</v>
      </c>
      <c r="C5" s="5" t="s">
        <v>8</v>
      </c>
      <c r="D5" s="10">
        <v>2.2100000000000002E-2</v>
      </c>
      <c r="E5" s="6">
        <v>8017</v>
      </c>
      <c r="G5" s="5" t="s">
        <v>33</v>
      </c>
      <c r="H5" s="5">
        <v>4</v>
      </c>
      <c r="K5" s="5" t="s">
        <v>73</v>
      </c>
    </row>
    <row r="6" spans="1:11" s="5" customFormat="1" x14ac:dyDescent="0.2">
      <c r="A6" s="5" t="s">
        <v>99</v>
      </c>
      <c r="B6" s="5" t="s">
        <v>7</v>
      </c>
      <c r="C6" s="5" t="s">
        <v>16</v>
      </c>
      <c r="D6" s="10">
        <v>2.1299999999999999E-2</v>
      </c>
      <c r="E6" s="6">
        <v>7726</v>
      </c>
      <c r="G6" s="5" t="s">
        <v>33</v>
      </c>
      <c r="H6" s="5">
        <v>5</v>
      </c>
      <c r="K6" s="5" t="s">
        <v>73</v>
      </c>
    </row>
    <row r="7" spans="1:11" s="5" customFormat="1" x14ac:dyDescent="0.2">
      <c r="A7" s="5" t="s">
        <v>100</v>
      </c>
      <c r="B7" s="5" t="s">
        <v>7</v>
      </c>
      <c r="C7" s="5" t="s">
        <v>9</v>
      </c>
      <c r="D7" s="10">
        <v>2.0400000000000001E-2</v>
      </c>
      <c r="E7" s="6">
        <v>7386</v>
      </c>
      <c r="G7" s="5" t="s">
        <v>33</v>
      </c>
      <c r="H7" s="5">
        <v>6</v>
      </c>
      <c r="K7" s="5" t="s">
        <v>73</v>
      </c>
    </row>
    <row r="8" spans="1:11" s="5" customFormat="1" x14ac:dyDescent="0.2">
      <c r="A8" s="5" t="s">
        <v>101</v>
      </c>
      <c r="B8" s="5" t="s">
        <v>7</v>
      </c>
      <c r="C8" s="5" t="s">
        <v>9</v>
      </c>
      <c r="D8" s="10">
        <v>1.9E-2</v>
      </c>
      <c r="E8" s="6">
        <v>6891</v>
      </c>
      <c r="G8" s="5" t="s">
        <v>33</v>
      </c>
      <c r="H8" s="5">
        <v>7</v>
      </c>
      <c r="K8" s="5" t="s">
        <v>73</v>
      </c>
    </row>
    <row r="9" spans="1:11" s="5" customFormat="1" x14ac:dyDescent="0.2">
      <c r="A9" s="5" t="s">
        <v>102</v>
      </c>
      <c r="B9" s="5" t="s">
        <v>7</v>
      </c>
      <c r="C9" s="5" t="s">
        <v>18</v>
      </c>
      <c r="D9" s="10">
        <v>1.67E-2</v>
      </c>
      <c r="E9" s="6">
        <v>6051</v>
      </c>
      <c r="G9" s="5" t="s">
        <v>33</v>
      </c>
      <c r="H9" s="5">
        <v>8</v>
      </c>
      <c r="K9" s="5" t="s">
        <v>73</v>
      </c>
    </row>
    <row r="10" spans="1:11" s="5" customFormat="1" x14ac:dyDescent="0.2">
      <c r="A10" s="5" t="s">
        <v>103</v>
      </c>
      <c r="B10" s="5" t="s">
        <v>7</v>
      </c>
      <c r="C10" s="5" t="s">
        <v>10</v>
      </c>
      <c r="D10" s="10">
        <v>1.6400000000000001E-2</v>
      </c>
      <c r="E10" s="6">
        <v>5937</v>
      </c>
      <c r="G10" s="5" t="s">
        <v>33</v>
      </c>
      <c r="H10" s="5">
        <v>9</v>
      </c>
      <c r="K10" s="5" t="s">
        <v>73</v>
      </c>
    </row>
    <row r="11" spans="1:11" s="5" customFormat="1" x14ac:dyDescent="0.2">
      <c r="A11" s="5" t="s">
        <v>104</v>
      </c>
      <c r="B11" s="5" t="s">
        <v>11</v>
      </c>
      <c r="C11" s="5" t="s">
        <v>28</v>
      </c>
      <c r="D11" s="10">
        <v>1.61E-2</v>
      </c>
      <c r="E11" s="6">
        <v>5852</v>
      </c>
      <c r="G11" s="5" t="s">
        <v>33</v>
      </c>
      <c r="H11" s="5">
        <v>10</v>
      </c>
      <c r="I11" s="6">
        <f>SUM(E2:E11)</f>
        <v>73070</v>
      </c>
      <c r="K11" s="5" t="s">
        <v>73</v>
      </c>
    </row>
    <row r="12" spans="1:11" s="3" customFormat="1" x14ac:dyDescent="0.2">
      <c r="A12" s="3" t="s">
        <v>105</v>
      </c>
      <c r="B12" s="3" t="s">
        <v>7</v>
      </c>
      <c r="C12" s="3" t="s">
        <v>9</v>
      </c>
      <c r="D12" s="11">
        <v>1.6E-2</v>
      </c>
      <c r="E12" s="4">
        <v>5801</v>
      </c>
      <c r="G12" s="3" t="s">
        <v>33</v>
      </c>
      <c r="H12" s="3">
        <v>11</v>
      </c>
      <c r="K12" s="3" t="s">
        <v>74</v>
      </c>
    </row>
    <row r="13" spans="1:11" s="3" customFormat="1" x14ac:dyDescent="0.2">
      <c r="A13" s="3" t="s">
        <v>106</v>
      </c>
      <c r="B13" s="3" t="s">
        <v>7</v>
      </c>
      <c r="C13" s="3" t="s">
        <v>9</v>
      </c>
      <c r="D13" s="11">
        <v>1.5599999999999999E-2</v>
      </c>
      <c r="E13" s="4">
        <v>5674</v>
      </c>
      <c r="G13" s="3" t="s">
        <v>33</v>
      </c>
      <c r="H13" s="3">
        <v>12</v>
      </c>
      <c r="K13" s="3" t="s">
        <v>74</v>
      </c>
    </row>
    <row r="14" spans="1:11" s="3" customFormat="1" x14ac:dyDescent="0.2">
      <c r="A14" s="3" t="s">
        <v>107</v>
      </c>
      <c r="B14" s="3" t="s">
        <v>7</v>
      </c>
      <c r="C14" s="3" t="s">
        <v>8</v>
      </c>
      <c r="D14" s="11">
        <v>1.4500000000000001E-2</v>
      </c>
      <c r="E14" s="4">
        <v>5274</v>
      </c>
      <c r="G14" s="3" t="s">
        <v>33</v>
      </c>
      <c r="H14" s="3">
        <v>13</v>
      </c>
      <c r="K14" s="3" t="s">
        <v>74</v>
      </c>
    </row>
    <row r="15" spans="1:11" s="3" customFormat="1" x14ac:dyDescent="0.2">
      <c r="A15" s="3" t="s">
        <v>108</v>
      </c>
      <c r="B15" s="3" t="s">
        <v>11</v>
      </c>
      <c r="C15" s="3" t="s">
        <v>9</v>
      </c>
      <c r="D15" s="11">
        <v>1.3599999999999999E-2</v>
      </c>
      <c r="E15" s="4">
        <v>4926</v>
      </c>
      <c r="G15" s="3" t="s">
        <v>33</v>
      </c>
      <c r="H15" s="3">
        <v>14</v>
      </c>
      <c r="K15" s="3" t="s">
        <v>74</v>
      </c>
    </row>
    <row r="16" spans="1:11" s="3" customFormat="1" x14ac:dyDescent="0.2">
      <c r="A16" s="3" t="s">
        <v>109</v>
      </c>
      <c r="B16" s="3" t="s">
        <v>7</v>
      </c>
      <c r="C16" s="3" t="s">
        <v>19</v>
      </c>
      <c r="D16" s="11">
        <v>1.32E-2</v>
      </c>
      <c r="E16" s="4">
        <v>4780</v>
      </c>
      <c r="G16" s="3" t="s">
        <v>33</v>
      </c>
      <c r="H16" s="3">
        <v>15</v>
      </c>
      <c r="K16" s="3" t="s">
        <v>74</v>
      </c>
    </row>
    <row r="17" spans="1:11" s="3" customFormat="1" x14ac:dyDescent="0.2">
      <c r="A17" s="3" t="s">
        <v>110</v>
      </c>
      <c r="B17" s="3" t="s">
        <v>7</v>
      </c>
      <c r="C17" s="3" t="s">
        <v>0</v>
      </c>
      <c r="D17" s="11">
        <v>1.2200000000000001E-2</v>
      </c>
      <c r="E17" s="4">
        <v>4410</v>
      </c>
      <c r="G17" s="3" t="s">
        <v>33</v>
      </c>
      <c r="H17" s="3">
        <v>16</v>
      </c>
      <c r="K17" s="3" t="s">
        <v>74</v>
      </c>
    </row>
    <row r="18" spans="1:11" s="3" customFormat="1" x14ac:dyDescent="0.2">
      <c r="A18" s="3" t="s">
        <v>111</v>
      </c>
      <c r="B18" s="3" t="s">
        <v>11</v>
      </c>
      <c r="C18" s="3" t="s">
        <v>8</v>
      </c>
      <c r="D18" s="11">
        <v>1.1599999999999999E-2</v>
      </c>
      <c r="E18" s="4">
        <v>4222</v>
      </c>
      <c r="G18" s="3" t="s">
        <v>33</v>
      </c>
      <c r="H18" s="3">
        <v>17</v>
      </c>
      <c r="K18" s="3" t="s">
        <v>74</v>
      </c>
    </row>
    <row r="19" spans="1:11" s="3" customFormat="1" x14ac:dyDescent="0.2">
      <c r="A19" s="3" t="s">
        <v>112</v>
      </c>
      <c r="B19" s="3" t="s">
        <v>7</v>
      </c>
      <c r="C19" s="3" t="s">
        <v>12</v>
      </c>
      <c r="D19" s="11">
        <v>1.12E-2</v>
      </c>
      <c r="E19" s="4">
        <v>4069</v>
      </c>
      <c r="G19" s="3" t="s">
        <v>33</v>
      </c>
      <c r="H19" s="3">
        <v>18</v>
      </c>
      <c r="K19" s="3" t="s">
        <v>74</v>
      </c>
    </row>
    <row r="20" spans="1:11" s="3" customFormat="1" x14ac:dyDescent="0.2">
      <c r="A20" s="3" t="s">
        <v>113</v>
      </c>
      <c r="B20" s="3" t="s">
        <v>11</v>
      </c>
      <c r="C20" s="3" t="s">
        <v>16</v>
      </c>
      <c r="D20" s="11">
        <v>1.09E-2</v>
      </c>
      <c r="E20" s="4">
        <v>3971</v>
      </c>
      <c r="G20" s="3" t="s">
        <v>33</v>
      </c>
      <c r="H20" s="3">
        <v>19</v>
      </c>
      <c r="K20" s="3" t="s">
        <v>74</v>
      </c>
    </row>
    <row r="21" spans="1:11" s="3" customFormat="1" x14ac:dyDescent="0.2">
      <c r="A21" s="3" t="s">
        <v>114</v>
      </c>
      <c r="B21" s="3" t="s">
        <v>11</v>
      </c>
      <c r="C21" s="3" t="s">
        <v>8</v>
      </c>
      <c r="D21" s="11">
        <v>9.4999999999999998E-3</v>
      </c>
      <c r="E21" s="4">
        <v>3465</v>
      </c>
      <c r="G21" s="3" t="s">
        <v>33</v>
      </c>
      <c r="H21" s="3">
        <v>20</v>
      </c>
      <c r="K21" s="3" t="s">
        <v>74</v>
      </c>
    </row>
    <row r="22" spans="1:11" s="3" customFormat="1" x14ac:dyDescent="0.2">
      <c r="A22" s="3" t="s">
        <v>115</v>
      </c>
      <c r="B22" s="3" t="s">
        <v>11</v>
      </c>
      <c r="C22" s="3" t="s">
        <v>19</v>
      </c>
      <c r="D22" s="11">
        <v>9.1999999999999998E-3</v>
      </c>
      <c r="E22" s="4">
        <v>3347</v>
      </c>
      <c r="G22" s="3" t="s">
        <v>33</v>
      </c>
      <c r="H22" s="3">
        <v>21</v>
      </c>
      <c r="I22" s="4">
        <f>SUM(E12:E22)</f>
        <v>49939</v>
      </c>
      <c r="K22" s="3" t="s">
        <v>74</v>
      </c>
    </row>
    <row r="23" spans="1:11" s="7" customFormat="1" x14ac:dyDescent="0.2">
      <c r="A23" s="7" t="s">
        <v>116</v>
      </c>
      <c r="C23" s="7" t="s">
        <v>13</v>
      </c>
      <c r="D23" s="12">
        <v>2.2499999999999999E-2</v>
      </c>
      <c r="E23" s="8">
        <v>8156</v>
      </c>
      <c r="G23" s="7" t="s">
        <v>33</v>
      </c>
      <c r="H23" s="7">
        <v>22</v>
      </c>
      <c r="K23" s="7" t="s">
        <v>117</v>
      </c>
    </row>
    <row r="24" spans="1:11" s="7" customFormat="1" x14ac:dyDescent="0.2">
      <c r="A24" s="7" t="s">
        <v>118</v>
      </c>
      <c r="C24" s="7" t="s">
        <v>20</v>
      </c>
      <c r="D24" s="12">
        <v>1.3599999999999999E-2</v>
      </c>
      <c r="E24" s="8">
        <v>4930</v>
      </c>
      <c r="G24" s="7" t="s">
        <v>33</v>
      </c>
      <c r="H24" s="7">
        <v>23</v>
      </c>
      <c r="K24" s="7" t="s">
        <v>117</v>
      </c>
    </row>
    <row r="25" spans="1:11" s="7" customFormat="1" x14ac:dyDescent="0.2">
      <c r="A25" s="7" t="s">
        <v>119</v>
      </c>
      <c r="C25" s="7" t="s">
        <v>120</v>
      </c>
      <c r="D25" s="12">
        <v>1.11E-2</v>
      </c>
      <c r="E25" s="8">
        <v>4040</v>
      </c>
      <c r="G25" s="7" t="s">
        <v>33</v>
      </c>
      <c r="H25" s="7">
        <v>24</v>
      </c>
      <c r="K25" s="7" t="s">
        <v>117</v>
      </c>
    </row>
    <row r="26" spans="1:11" s="7" customFormat="1" x14ac:dyDescent="0.2">
      <c r="A26" s="7" t="s">
        <v>121</v>
      </c>
      <c r="C26" s="7" t="s">
        <v>9</v>
      </c>
      <c r="D26" s="12">
        <v>1.0500000000000001E-2</v>
      </c>
      <c r="E26" s="8">
        <v>3823</v>
      </c>
      <c r="G26" s="7" t="s">
        <v>33</v>
      </c>
      <c r="H26" s="7">
        <v>25</v>
      </c>
      <c r="K26" s="7" t="s">
        <v>117</v>
      </c>
    </row>
    <row r="27" spans="1:11" s="7" customFormat="1" x14ac:dyDescent="0.2">
      <c r="A27" s="7" t="s">
        <v>122</v>
      </c>
      <c r="C27" s="7" t="s">
        <v>21</v>
      </c>
      <c r="D27" s="12">
        <v>1.0500000000000001E-2</v>
      </c>
      <c r="E27" s="8">
        <v>3805</v>
      </c>
      <c r="G27" s="7" t="s">
        <v>33</v>
      </c>
      <c r="H27" s="7">
        <v>26</v>
      </c>
      <c r="K27" s="7" t="s">
        <v>117</v>
      </c>
    </row>
    <row r="28" spans="1:11" s="7" customFormat="1" x14ac:dyDescent="0.2">
      <c r="A28" s="7" t="s">
        <v>123</v>
      </c>
      <c r="C28" s="7" t="s">
        <v>15</v>
      </c>
      <c r="D28" s="12">
        <v>0.01</v>
      </c>
      <c r="E28" s="8">
        <v>3632</v>
      </c>
      <c r="G28" s="7" t="s">
        <v>33</v>
      </c>
      <c r="H28" s="7">
        <v>27</v>
      </c>
      <c r="K28" s="7" t="s">
        <v>117</v>
      </c>
    </row>
    <row r="29" spans="1:11" s="7" customFormat="1" x14ac:dyDescent="0.2">
      <c r="A29" s="7" t="s">
        <v>124</v>
      </c>
      <c r="C29" s="7" t="s">
        <v>8</v>
      </c>
      <c r="D29" s="12">
        <v>9.4999999999999998E-3</v>
      </c>
      <c r="E29" s="8">
        <v>3464</v>
      </c>
      <c r="G29" s="7" t="s">
        <v>33</v>
      </c>
      <c r="H29" s="7">
        <v>28</v>
      </c>
      <c r="K29" s="7" t="s">
        <v>117</v>
      </c>
    </row>
    <row r="30" spans="1:11" s="7" customFormat="1" x14ac:dyDescent="0.2">
      <c r="A30" s="7" t="s">
        <v>125</v>
      </c>
      <c r="C30" s="7" t="s">
        <v>18</v>
      </c>
      <c r="D30" s="12">
        <v>9.4000000000000004E-3</v>
      </c>
      <c r="E30" s="8">
        <v>3398</v>
      </c>
      <c r="G30" s="7" t="s">
        <v>33</v>
      </c>
      <c r="H30" s="7">
        <v>29</v>
      </c>
      <c r="K30" s="7" t="s">
        <v>117</v>
      </c>
    </row>
    <row r="31" spans="1:11" s="7" customFormat="1" x14ac:dyDescent="0.2">
      <c r="A31" s="7" t="s">
        <v>126</v>
      </c>
      <c r="C31" s="7" t="s">
        <v>12</v>
      </c>
      <c r="D31" s="12">
        <v>9.2999999999999992E-3</v>
      </c>
      <c r="E31" s="8">
        <v>3376</v>
      </c>
      <c r="G31" s="7" t="s">
        <v>33</v>
      </c>
      <c r="H31" s="7">
        <v>30</v>
      </c>
      <c r="K31" s="7" t="s">
        <v>117</v>
      </c>
    </row>
    <row r="32" spans="1:11" s="19" customFormat="1" x14ac:dyDescent="0.2">
      <c r="A32" s="19" t="s">
        <v>127</v>
      </c>
      <c r="C32" s="19" t="s">
        <v>19</v>
      </c>
      <c r="D32" s="84">
        <v>8.8000000000000005E-3</v>
      </c>
      <c r="E32" s="112">
        <v>3199</v>
      </c>
      <c r="G32" s="19" t="s">
        <v>33</v>
      </c>
      <c r="H32" s="19">
        <v>31</v>
      </c>
    </row>
    <row r="33" spans="1:8" s="19" customFormat="1" x14ac:dyDescent="0.2">
      <c r="A33" s="19" t="s">
        <v>128</v>
      </c>
      <c r="C33" s="19" t="s">
        <v>19</v>
      </c>
      <c r="D33" s="84">
        <v>8.0000000000000002E-3</v>
      </c>
      <c r="E33" s="112">
        <v>2904</v>
      </c>
      <c r="G33" s="19" t="s">
        <v>33</v>
      </c>
      <c r="H33" s="19">
        <v>32</v>
      </c>
    </row>
    <row r="34" spans="1:8" s="19" customFormat="1" x14ac:dyDescent="0.2">
      <c r="A34" s="19" t="s">
        <v>129</v>
      </c>
      <c r="C34" s="19" t="s">
        <v>16</v>
      </c>
      <c r="D34" s="84">
        <v>7.7000000000000002E-3</v>
      </c>
      <c r="E34" s="112">
        <v>2798</v>
      </c>
      <c r="G34" s="19" t="s">
        <v>33</v>
      </c>
      <c r="H34" s="19">
        <v>33</v>
      </c>
    </row>
    <row r="35" spans="1:8" s="19" customFormat="1" x14ac:dyDescent="0.2">
      <c r="A35" s="19" t="s">
        <v>130</v>
      </c>
      <c r="C35" s="19" t="s">
        <v>8</v>
      </c>
      <c r="D35" s="84">
        <v>7.4999999999999997E-3</v>
      </c>
      <c r="E35" s="112">
        <v>2707</v>
      </c>
    </row>
    <row r="36" spans="1:8" s="19" customFormat="1" x14ac:dyDescent="0.2">
      <c r="A36" s="19" t="s">
        <v>131</v>
      </c>
      <c r="C36" s="19" t="s">
        <v>12</v>
      </c>
      <c r="D36" s="84">
        <v>7.4000000000000003E-3</v>
      </c>
      <c r="E36" s="112">
        <v>2703</v>
      </c>
    </row>
    <row r="37" spans="1:8" s="19" customFormat="1" x14ac:dyDescent="0.2">
      <c r="A37" s="19" t="s">
        <v>132</v>
      </c>
      <c r="C37" s="19" t="s">
        <v>8</v>
      </c>
      <c r="D37" s="84">
        <v>7.1000000000000004E-3</v>
      </c>
      <c r="E37" s="112">
        <v>2589</v>
      </c>
    </row>
    <row r="38" spans="1:8" s="19" customFormat="1" x14ac:dyDescent="0.2">
      <c r="A38" s="19" t="s">
        <v>133</v>
      </c>
      <c r="C38" s="19" t="s">
        <v>18</v>
      </c>
      <c r="D38" s="84">
        <v>7.0000000000000001E-3</v>
      </c>
      <c r="E38" s="112">
        <v>2531</v>
      </c>
    </row>
    <row r="39" spans="1:8" s="19" customFormat="1" x14ac:dyDescent="0.2">
      <c r="A39" s="19" t="s">
        <v>134</v>
      </c>
      <c r="C39" s="19" t="s">
        <v>19</v>
      </c>
      <c r="D39" s="84">
        <v>6.6E-3</v>
      </c>
      <c r="E39" s="112">
        <v>2413</v>
      </c>
    </row>
    <row r="40" spans="1:8" s="19" customFormat="1" x14ac:dyDescent="0.2">
      <c r="A40" s="19" t="s">
        <v>135</v>
      </c>
      <c r="C40" s="19" t="s">
        <v>16</v>
      </c>
      <c r="D40" s="84">
        <v>6.4999999999999997E-3</v>
      </c>
      <c r="E40" s="112">
        <v>2366</v>
      </c>
    </row>
    <row r="41" spans="1:8" s="19" customFormat="1" x14ac:dyDescent="0.2">
      <c r="A41" s="19" t="s">
        <v>136</v>
      </c>
      <c r="C41" s="19" t="s">
        <v>19</v>
      </c>
      <c r="D41" s="84">
        <v>6.4000000000000003E-3</v>
      </c>
      <c r="E41" s="112">
        <v>2323</v>
      </c>
    </row>
    <row r="42" spans="1:8" s="19" customFormat="1" x14ac:dyDescent="0.2">
      <c r="A42" s="19" t="s">
        <v>137</v>
      </c>
      <c r="C42" s="19" t="s">
        <v>8</v>
      </c>
      <c r="D42" s="84">
        <v>6.4000000000000003E-3</v>
      </c>
      <c r="E42" s="112">
        <v>2307</v>
      </c>
    </row>
    <row r="43" spans="1:8" s="19" customFormat="1" x14ac:dyDescent="0.2">
      <c r="A43" s="19" t="s">
        <v>138</v>
      </c>
      <c r="C43" s="19" t="s">
        <v>19</v>
      </c>
      <c r="D43" s="84">
        <v>6.1999999999999998E-3</v>
      </c>
      <c r="E43" s="112">
        <v>2236</v>
      </c>
    </row>
    <row r="44" spans="1:8" s="19" customFormat="1" x14ac:dyDescent="0.2">
      <c r="A44" s="19" t="s">
        <v>139</v>
      </c>
      <c r="C44" s="19" t="s">
        <v>10</v>
      </c>
      <c r="D44" s="84">
        <v>6.1000000000000004E-3</v>
      </c>
      <c r="E44" s="112">
        <v>2224</v>
      </c>
    </row>
    <row r="45" spans="1:8" s="19" customFormat="1" x14ac:dyDescent="0.2">
      <c r="A45" s="19" t="s">
        <v>140</v>
      </c>
      <c r="C45" s="19" t="s">
        <v>19</v>
      </c>
      <c r="D45" s="84">
        <v>6.0000000000000001E-3</v>
      </c>
      <c r="E45" s="112">
        <v>2164</v>
      </c>
    </row>
    <row r="46" spans="1:8" s="19" customFormat="1" x14ac:dyDescent="0.2">
      <c r="A46" s="19" t="s">
        <v>141</v>
      </c>
      <c r="C46" s="19" t="s">
        <v>19</v>
      </c>
      <c r="D46" s="84">
        <v>5.8999999999999999E-3</v>
      </c>
      <c r="E46" s="112">
        <v>2158</v>
      </c>
    </row>
    <row r="47" spans="1:8" s="19" customFormat="1" x14ac:dyDescent="0.2">
      <c r="A47" s="19" t="s">
        <v>142</v>
      </c>
      <c r="C47" s="19" t="s">
        <v>12</v>
      </c>
      <c r="D47" s="84">
        <v>5.8999999999999999E-3</v>
      </c>
      <c r="E47" s="112">
        <v>2150</v>
      </c>
    </row>
    <row r="48" spans="1:8" s="19" customFormat="1" x14ac:dyDescent="0.2">
      <c r="A48" s="19" t="s">
        <v>143</v>
      </c>
      <c r="C48" s="19" t="s">
        <v>21</v>
      </c>
      <c r="D48" s="84">
        <v>5.7000000000000002E-3</v>
      </c>
      <c r="E48" s="112">
        <v>2084</v>
      </c>
    </row>
    <row r="49" spans="1:5" s="19" customFormat="1" x14ac:dyDescent="0.2">
      <c r="A49" s="19" t="s">
        <v>144</v>
      </c>
      <c r="C49" s="19" t="s">
        <v>23</v>
      </c>
      <c r="D49" s="84">
        <v>5.7000000000000002E-3</v>
      </c>
      <c r="E49" s="112">
        <v>2080</v>
      </c>
    </row>
    <row r="50" spans="1:5" s="19" customFormat="1" x14ac:dyDescent="0.2">
      <c r="A50" s="19" t="s">
        <v>145</v>
      </c>
      <c r="C50" s="19" t="s">
        <v>19</v>
      </c>
      <c r="D50" s="84">
        <v>5.7000000000000002E-3</v>
      </c>
      <c r="E50" s="112">
        <v>2064</v>
      </c>
    </row>
    <row r="51" spans="1:5" s="19" customFormat="1" x14ac:dyDescent="0.2">
      <c r="A51" s="19" t="s">
        <v>146</v>
      </c>
      <c r="C51" s="19" t="s">
        <v>120</v>
      </c>
      <c r="D51" s="84">
        <v>4.8999999999999998E-3</v>
      </c>
      <c r="E51" s="112">
        <v>1779</v>
      </c>
    </row>
    <row r="52" spans="1:5" s="19" customFormat="1" x14ac:dyDescent="0.2">
      <c r="A52" s="19" t="s">
        <v>147</v>
      </c>
      <c r="C52" s="19" t="s">
        <v>10</v>
      </c>
      <c r="D52" s="84">
        <v>4.8999999999999998E-3</v>
      </c>
      <c r="E52" s="112">
        <v>1771</v>
      </c>
    </row>
    <row r="53" spans="1:5" s="19" customFormat="1" x14ac:dyDescent="0.2">
      <c r="A53" s="19" t="s">
        <v>148</v>
      </c>
      <c r="C53" s="19" t="s">
        <v>22</v>
      </c>
      <c r="D53" s="84">
        <v>4.7999999999999996E-3</v>
      </c>
      <c r="E53" s="112">
        <v>1742</v>
      </c>
    </row>
    <row r="54" spans="1:5" s="19" customFormat="1" x14ac:dyDescent="0.2">
      <c r="A54" s="19" t="s">
        <v>149</v>
      </c>
      <c r="C54" s="19" t="s">
        <v>10</v>
      </c>
      <c r="D54" s="84">
        <v>4.7000000000000002E-3</v>
      </c>
      <c r="E54" s="112">
        <v>1720</v>
      </c>
    </row>
    <row r="55" spans="1:5" s="19" customFormat="1" x14ac:dyDescent="0.2">
      <c r="A55" s="19" t="s">
        <v>150</v>
      </c>
      <c r="C55" s="19" t="s">
        <v>8</v>
      </c>
      <c r="D55" s="84">
        <v>4.4999999999999997E-3</v>
      </c>
      <c r="E55" s="112">
        <v>1651</v>
      </c>
    </row>
    <row r="56" spans="1:5" s="19" customFormat="1" x14ac:dyDescent="0.2">
      <c r="A56" s="19" t="s">
        <v>151</v>
      </c>
      <c r="C56" s="19" t="s">
        <v>120</v>
      </c>
      <c r="D56" s="84">
        <v>4.4000000000000003E-3</v>
      </c>
      <c r="E56" s="112">
        <v>1581</v>
      </c>
    </row>
    <row r="57" spans="1:5" s="19" customFormat="1" x14ac:dyDescent="0.2">
      <c r="A57" s="19" t="s">
        <v>152</v>
      </c>
      <c r="C57" s="19" t="s">
        <v>10</v>
      </c>
      <c r="D57" s="84">
        <v>4.3E-3</v>
      </c>
      <c r="E57" s="112">
        <v>1566</v>
      </c>
    </row>
    <row r="58" spans="1:5" s="19" customFormat="1" x14ac:dyDescent="0.2">
      <c r="A58" s="112" t="s">
        <v>153</v>
      </c>
      <c r="C58" s="19" t="s">
        <v>0</v>
      </c>
      <c r="D58" s="84">
        <v>4.1999999999999997E-3</v>
      </c>
      <c r="E58" s="112">
        <v>1536</v>
      </c>
    </row>
    <row r="59" spans="1:5" s="19" customFormat="1" x14ac:dyDescent="0.2">
      <c r="A59" s="19" t="s">
        <v>154</v>
      </c>
      <c r="C59" s="19" t="s">
        <v>12</v>
      </c>
      <c r="D59" s="84">
        <v>4.1999999999999997E-3</v>
      </c>
      <c r="E59" s="112">
        <v>1535</v>
      </c>
    </row>
    <row r="60" spans="1:5" s="19" customFormat="1" x14ac:dyDescent="0.2">
      <c r="A60" s="19" t="s">
        <v>155</v>
      </c>
      <c r="C60" s="19" t="s">
        <v>10</v>
      </c>
      <c r="D60" s="84">
        <v>4.1999999999999997E-3</v>
      </c>
      <c r="E60" s="112">
        <v>1508</v>
      </c>
    </row>
    <row r="61" spans="1:5" s="19" customFormat="1" x14ac:dyDescent="0.2">
      <c r="A61" s="19" t="s">
        <v>156</v>
      </c>
      <c r="C61" s="19" t="s">
        <v>12</v>
      </c>
      <c r="D61" s="84">
        <v>4.1000000000000003E-3</v>
      </c>
      <c r="E61" s="112">
        <v>1485</v>
      </c>
    </row>
    <row r="62" spans="1:5" s="19" customFormat="1" x14ac:dyDescent="0.2">
      <c r="A62" s="19" t="s">
        <v>157</v>
      </c>
      <c r="C62" s="19" t="s">
        <v>8</v>
      </c>
      <c r="D62" s="84">
        <v>4.0000000000000001E-3</v>
      </c>
      <c r="E62" s="112">
        <v>1463</v>
      </c>
    </row>
    <row r="63" spans="1:5" s="19" customFormat="1" x14ac:dyDescent="0.2">
      <c r="A63" s="19" t="s">
        <v>158</v>
      </c>
      <c r="C63" s="19" t="s">
        <v>19</v>
      </c>
      <c r="D63" s="84">
        <v>4.0000000000000001E-3</v>
      </c>
      <c r="E63" s="112">
        <v>1450</v>
      </c>
    </row>
    <row r="64" spans="1:5" x14ac:dyDescent="0.2">
      <c r="A64" t="s">
        <v>159</v>
      </c>
      <c r="C64" t="s">
        <v>12</v>
      </c>
      <c r="D64" s="85">
        <v>3.8E-3</v>
      </c>
      <c r="E64" s="1">
        <v>1366</v>
      </c>
    </row>
    <row r="65" spans="1:5" x14ac:dyDescent="0.2">
      <c r="A65" t="s">
        <v>160</v>
      </c>
      <c r="C65" t="s">
        <v>18</v>
      </c>
      <c r="D65" s="85">
        <v>3.5999999999999999E-3</v>
      </c>
      <c r="E65" s="1">
        <v>1321</v>
      </c>
    </row>
    <row r="66" spans="1:5" x14ac:dyDescent="0.2">
      <c r="A66" t="s">
        <v>161</v>
      </c>
      <c r="C66" t="s">
        <v>20</v>
      </c>
      <c r="D66" s="85">
        <v>3.5000000000000001E-3</v>
      </c>
      <c r="E66" s="1">
        <v>1269</v>
      </c>
    </row>
    <row r="67" spans="1:5" x14ac:dyDescent="0.2">
      <c r="A67" t="s">
        <v>162</v>
      </c>
      <c r="C67" t="s">
        <v>0</v>
      </c>
      <c r="D67" s="85">
        <v>3.3999999999999998E-3</v>
      </c>
      <c r="E67" s="1">
        <v>1233</v>
      </c>
    </row>
    <row r="68" spans="1:5" x14ac:dyDescent="0.2">
      <c r="A68" t="s">
        <v>163</v>
      </c>
      <c r="C68" t="s">
        <v>10</v>
      </c>
      <c r="D68" s="85">
        <v>3.3999999999999998E-3</v>
      </c>
      <c r="E68" s="1">
        <v>1232</v>
      </c>
    </row>
    <row r="69" spans="1:5" x14ac:dyDescent="0.2">
      <c r="A69" t="s">
        <v>164</v>
      </c>
      <c r="C69" t="s">
        <v>19</v>
      </c>
      <c r="D69" s="85">
        <v>3.3999999999999998E-3</v>
      </c>
      <c r="E69" s="1">
        <v>1218</v>
      </c>
    </row>
    <row r="70" spans="1:5" x14ac:dyDescent="0.2">
      <c r="A70" t="s">
        <v>165</v>
      </c>
      <c r="C70" t="s">
        <v>8</v>
      </c>
      <c r="D70" s="85">
        <v>3.3E-3</v>
      </c>
      <c r="E70" s="1">
        <v>1212</v>
      </c>
    </row>
    <row r="71" spans="1:5" x14ac:dyDescent="0.2">
      <c r="A71" t="s">
        <v>166</v>
      </c>
      <c r="C71" t="s">
        <v>18</v>
      </c>
      <c r="D71" s="85">
        <v>3.3E-3</v>
      </c>
      <c r="E71" s="1">
        <v>1204</v>
      </c>
    </row>
    <row r="72" spans="1:5" x14ac:dyDescent="0.2">
      <c r="A72" t="s">
        <v>167</v>
      </c>
      <c r="C72" t="s">
        <v>9</v>
      </c>
      <c r="D72" s="85">
        <v>3.3E-3</v>
      </c>
      <c r="E72" s="1">
        <v>1195</v>
      </c>
    </row>
    <row r="73" spans="1:5" x14ac:dyDescent="0.2">
      <c r="A73" t="s">
        <v>168</v>
      </c>
      <c r="C73" t="s">
        <v>0</v>
      </c>
      <c r="D73" s="85">
        <v>3.3E-3</v>
      </c>
      <c r="E73" s="1">
        <v>1192</v>
      </c>
    </row>
    <row r="74" spans="1:5" x14ac:dyDescent="0.2">
      <c r="A74" t="s">
        <v>169</v>
      </c>
      <c r="C74" t="s">
        <v>12</v>
      </c>
      <c r="D74" s="85">
        <v>3.2000000000000002E-3</v>
      </c>
      <c r="E74" s="1">
        <v>1172</v>
      </c>
    </row>
    <row r="75" spans="1:5" x14ac:dyDescent="0.2">
      <c r="A75" t="s">
        <v>170</v>
      </c>
      <c r="C75" t="s">
        <v>10</v>
      </c>
      <c r="D75" s="85">
        <v>3.2000000000000002E-3</v>
      </c>
      <c r="E75" s="1">
        <v>1144</v>
      </c>
    </row>
    <row r="76" spans="1:5" x14ac:dyDescent="0.2">
      <c r="A76" t="s">
        <v>171</v>
      </c>
      <c r="C76" t="s">
        <v>0</v>
      </c>
      <c r="D76" s="85">
        <v>3.0999999999999999E-3</v>
      </c>
      <c r="E76" s="1">
        <v>1126</v>
      </c>
    </row>
    <row r="77" spans="1:5" x14ac:dyDescent="0.2">
      <c r="A77" t="s">
        <v>172</v>
      </c>
      <c r="C77" t="s">
        <v>23</v>
      </c>
      <c r="D77" s="85">
        <v>3.0000000000000001E-3</v>
      </c>
      <c r="E77" s="1">
        <v>1106</v>
      </c>
    </row>
    <row r="78" spans="1:5" x14ac:dyDescent="0.2">
      <c r="A78" t="s">
        <v>173</v>
      </c>
      <c r="C78" t="s">
        <v>15</v>
      </c>
      <c r="D78" s="85">
        <v>3.0000000000000001E-3</v>
      </c>
      <c r="E78" s="1">
        <v>1099</v>
      </c>
    </row>
    <row r="79" spans="1:5" x14ac:dyDescent="0.2">
      <c r="A79" t="s">
        <v>174</v>
      </c>
      <c r="C79" t="s">
        <v>120</v>
      </c>
      <c r="D79" s="85">
        <v>3.0000000000000001E-3</v>
      </c>
      <c r="E79" s="1">
        <v>1092</v>
      </c>
    </row>
    <row r="80" spans="1:5" x14ac:dyDescent="0.2">
      <c r="A80" t="s">
        <v>175</v>
      </c>
      <c r="C80" t="s">
        <v>12</v>
      </c>
      <c r="D80" s="13">
        <v>2.8999999999999998E-3</v>
      </c>
      <c r="E80" s="1">
        <v>1051</v>
      </c>
    </row>
    <row r="81" spans="1:5" x14ac:dyDescent="0.2">
      <c r="A81" t="s">
        <v>176</v>
      </c>
      <c r="C81" t="s">
        <v>13</v>
      </c>
      <c r="D81" s="13">
        <v>2.8999999999999998E-3</v>
      </c>
      <c r="E81" s="1">
        <v>1048</v>
      </c>
    </row>
    <row r="82" spans="1:5" x14ac:dyDescent="0.2">
      <c r="A82" t="s">
        <v>177</v>
      </c>
      <c r="C82" t="s">
        <v>18</v>
      </c>
      <c r="D82" s="13">
        <v>2.8E-3</v>
      </c>
      <c r="E82" s="1">
        <v>1034</v>
      </c>
    </row>
    <row r="83" spans="1:5" x14ac:dyDescent="0.2">
      <c r="A83" t="s">
        <v>178</v>
      </c>
      <c r="C83" t="s">
        <v>20</v>
      </c>
      <c r="D83" s="13">
        <v>2.7000000000000001E-3</v>
      </c>
      <c r="E83" s="1">
        <v>997</v>
      </c>
    </row>
    <row r="84" spans="1:5" x14ac:dyDescent="0.2">
      <c r="A84" t="s">
        <v>179</v>
      </c>
      <c r="C84" t="s">
        <v>23</v>
      </c>
      <c r="D84" s="13">
        <v>2.7000000000000001E-3</v>
      </c>
      <c r="E84" s="1">
        <v>992</v>
      </c>
    </row>
    <row r="85" spans="1:5" x14ac:dyDescent="0.2">
      <c r="A85" t="s">
        <v>180</v>
      </c>
      <c r="C85" t="s">
        <v>12</v>
      </c>
      <c r="D85" s="13">
        <v>2.7000000000000001E-3</v>
      </c>
      <c r="E85" s="1">
        <v>983</v>
      </c>
    </row>
    <row r="86" spans="1:5" x14ac:dyDescent="0.2">
      <c r="A86" t="s">
        <v>181</v>
      </c>
      <c r="C86" t="s">
        <v>23</v>
      </c>
      <c r="D86" s="13">
        <v>2.7000000000000001E-3</v>
      </c>
      <c r="E86" s="1">
        <v>973</v>
      </c>
    </row>
    <row r="87" spans="1:5" x14ac:dyDescent="0.2">
      <c r="A87" t="s">
        <v>182</v>
      </c>
      <c r="C87" t="s">
        <v>21</v>
      </c>
      <c r="D87" s="13">
        <v>2.5999999999999999E-3</v>
      </c>
      <c r="E87" s="1">
        <v>938</v>
      </c>
    </row>
    <row r="88" spans="1:5" x14ac:dyDescent="0.2">
      <c r="A88" t="s">
        <v>183</v>
      </c>
      <c r="C88" t="s">
        <v>19</v>
      </c>
      <c r="D88" s="13">
        <v>2.5999999999999999E-3</v>
      </c>
      <c r="E88" s="1">
        <v>930</v>
      </c>
    </row>
    <row r="89" spans="1:5" x14ac:dyDescent="0.2">
      <c r="A89" t="s">
        <v>184</v>
      </c>
      <c r="C89" t="s">
        <v>19</v>
      </c>
      <c r="D89" s="13">
        <v>2.5000000000000001E-3</v>
      </c>
      <c r="E89" s="1">
        <v>924</v>
      </c>
    </row>
    <row r="90" spans="1:5" x14ac:dyDescent="0.2">
      <c r="A90" t="s">
        <v>185</v>
      </c>
      <c r="C90" t="s">
        <v>12</v>
      </c>
      <c r="D90" s="13">
        <v>2.5000000000000001E-3</v>
      </c>
      <c r="E90" s="1">
        <v>903</v>
      </c>
    </row>
    <row r="91" spans="1:5" x14ac:dyDescent="0.2">
      <c r="A91" t="s">
        <v>186</v>
      </c>
      <c r="C91" t="s">
        <v>120</v>
      </c>
      <c r="D91" s="13">
        <v>2.5000000000000001E-3</v>
      </c>
      <c r="E91" s="1">
        <v>895</v>
      </c>
    </row>
    <row r="92" spans="1:5" x14ac:dyDescent="0.2">
      <c r="A92" t="s">
        <v>187</v>
      </c>
      <c r="C92" t="s">
        <v>9</v>
      </c>
      <c r="D92" s="13">
        <v>2.5000000000000001E-3</v>
      </c>
      <c r="E92" s="1">
        <v>891</v>
      </c>
    </row>
    <row r="93" spans="1:5" x14ac:dyDescent="0.2">
      <c r="A93" t="s">
        <v>188</v>
      </c>
      <c r="C93" t="s">
        <v>0</v>
      </c>
      <c r="D93" s="13">
        <v>2.5000000000000001E-3</v>
      </c>
      <c r="E93" s="1">
        <v>891</v>
      </c>
    </row>
    <row r="94" spans="1:5" x14ac:dyDescent="0.2">
      <c r="A94" t="s">
        <v>189</v>
      </c>
      <c r="C94" t="s">
        <v>0</v>
      </c>
      <c r="D94" s="13">
        <v>2.5000000000000001E-3</v>
      </c>
      <c r="E94" s="1">
        <v>891</v>
      </c>
    </row>
    <row r="95" spans="1:5" x14ac:dyDescent="0.2">
      <c r="A95" t="s">
        <v>190</v>
      </c>
      <c r="C95" t="s">
        <v>23</v>
      </c>
      <c r="D95" s="13">
        <v>2.5000000000000001E-3</v>
      </c>
      <c r="E95" s="1">
        <v>890</v>
      </c>
    </row>
    <row r="96" spans="1:5" x14ac:dyDescent="0.2">
      <c r="A96" t="s">
        <v>191</v>
      </c>
      <c r="C96" t="s">
        <v>20</v>
      </c>
      <c r="D96" s="13">
        <v>2.3999999999999998E-3</v>
      </c>
      <c r="E96" s="1">
        <v>880</v>
      </c>
    </row>
    <row r="97" spans="1:5" x14ac:dyDescent="0.2">
      <c r="A97" t="s">
        <v>192</v>
      </c>
      <c r="C97" t="s">
        <v>18</v>
      </c>
      <c r="D97" s="13">
        <v>2.3999999999999998E-3</v>
      </c>
      <c r="E97" s="1">
        <v>875</v>
      </c>
    </row>
    <row r="98" spans="1:5" x14ac:dyDescent="0.2">
      <c r="A98" t="s">
        <v>193</v>
      </c>
      <c r="C98" t="s">
        <v>12</v>
      </c>
      <c r="D98" s="13">
        <v>2.3999999999999998E-3</v>
      </c>
      <c r="E98" s="1">
        <v>861</v>
      </c>
    </row>
    <row r="99" spans="1:5" x14ac:dyDescent="0.2">
      <c r="A99" t="s">
        <v>194</v>
      </c>
      <c r="C99" t="s">
        <v>16</v>
      </c>
      <c r="D99" s="13">
        <v>2.3999999999999998E-3</v>
      </c>
      <c r="E99" s="1">
        <v>853</v>
      </c>
    </row>
    <row r="100" spans="1:5" x14ac:dyDescent="0.2">
      <c r="A100" t="s">
        <v>195</v>
      </c>
      <c r="C100" t="s">
        <v>15</v>
      </c>
      <c r="D100" s="13">
        <v>2.3E-3</v>
      </c>
      <c r="E100" s="1">
        <v>842</v>
      </c>
    </row>
    <row r="101" spans="1:5" x14ac:dyDescent="0.2">
      <c r="A101" t="s">
        <v>196</v>
      </c>
      <c r="C101" t="s">
        <v>21</v>
      </c>
      <c r="D101" s="13">
        <v>2.3E-3</v>
      </c>
      <c r="E101" s="1">
        <v>840</v>
      </c>
    </row>
    <row r="102" spans="1:5" x14ac:dyDescent="0.2">
      <c r="A102" t="s">
        <v>197</v>
      </c>
      <c r="C102" t="s">
        <v>8</v>
      </c>
      <c r="D102" s="13">
        <v>2.3E-3</v>
      </c>
      <c r="E102" s="1">
        <v>831</v>
      </c>
    </row>
    <row r="103" spans="1:5" x14ac:dyDescent="0.2">
      <c r="A103" t="s">
        <v>198</v>
      </c>
      <c r="C103" t="s">
        <v>0</v>
      </c>
      <c r="D103" s="13">
        <v>2.3E-3</v>
      </c>
      <c r="E103" s="1">
        <v>825</v>
      </c>
    </row>
    <row r="104" spans="1:5" x14ac:dyDescent="0.2">
      <c r="A104" t="s">
        <v>199</v>
      </c>
      <c r="C104" t="s">
        <v>16</v>
      </c>
      <c r="D104" s="13">
        <v>2.2000000000000001E-3</v>
      </c>
      <c r="E104" s="1">
        <v>814</v>
      </c>
    </row>
    <row r="105" spans="1:5" x14ac:dyDescent="0.2">
      <c r="A105" t="s">
        <v>200</v>
      </c>
      <c r="C105" t="s">
        <v>9</v>
      </c>
      <c r="D105" s="13">
        <v>2.2000000000000001E-3</v>
      </c>
      <c r="E105" s="1">
        <v>799</v>
      </c>
    </row>
    <row r="106" spans="1:5" x14ac:dyDescent="0.2">
      <c r="A106" t="s">
        <v>201</v>
      </c>
      <c r="C106" t="s">
        <v>21</v>
      </c>
      <c r="D106" s="13">
        <v>2.2000000000000001E-3</v>
      </c>
      <c r="E106" s="1">
        <v>785</v>
      </c>
    </row>
    <row r="107" spans="1:5" x14ac:dyDescent="0.2">
      <c r="A107" t="s">
        <v>202</v>
      </c>
      <c r="C107" t="s">
        <v>10</v>
      </c>
      <c r="D107" s="13">
        <v>2.0999999999999999E-3</v>
      </c>
      <c r="E107" s="1">
        <v>775</v>
      </c>
    </row>
    <row r="108" spans="1:5" x14ac:dyDescent="0.2">
      <c r="A108" t="s">
        <v>203</v>
      </c>
      <c r="C108" t="s">
        <v>0</v>
      </c>
      <c r="D108" s="13">
        <v>2.0999999999999999E-3</v>
      </c>
      <c r="E108" s="1">
        <v>770</v>
      </c>
    </row>
    <row r="109" spans="1:5" x14ac:dyDescent="0.2">
      <c r="A109" t="s">
        <v>204</v>
      </c>
      <c r="C109" t="s">
        <v>21</v>
      </c>
      <c r="D109" s="13">
        <v>2.0999999999999999E-3</v>
      </c>
      <c r="E109" s="1">
        <v>766</v>
      </c>
    </row>
    <row r="110" spans="1:5" x14ac:dyDescent="0.2">
      <c r="A110" t="s">
        <v>205</v>
      </c>
      <c r="C110" t="s">
        <v>8</v>
      </c>
      <c r="D110" s="13">
        <v>2.0999999999999999E-3</v>
      </c>
      <c r="E110" s="1">
        <v>760</v>
      </c>
    </row>
    <row r="111" spans="1:5" x14ac:dyDescent="0.2">
      <c r="A111" t="s">
        <v>206</v>
      </c>
      <c r="C111" t="s">
        <v>10</v>
      </c>
      <c r="D111" s="13">
        <v>2E-3</v>
      </c>
      <c r="E111" s="1">
        <v>738</v>
      </c>
    </row>
    <row r="112" spans="1:5" x14ac:dyDescent="0.2">
      <c r="A112" t="s">
        <v>207</v>
      </c>
      <c r="C112" t="s">
        <v>208</v>
      </c>
      <c r="D112" s="13">
        <v>2E-3</v>
      </c>
      <c r="E112" s="1">
        <v>738</v>
      </c>
    </row>
    <row r="113" spans="1:5" x14ac:dyDescent="0.2">
      <c r="A113" t="s">
        <v>209</v>
      </c>
      <c r="C113" t="s">
        <v>27</v>
      </c>
      <c r="D113" s="13">
        <v>2E-3</v>
      </c>
      <c r="E113" s="1">
        <v>721</v>
      </c>
    </row>
    <row r="114" spans="1:5" x14ac:dyDescent="0.2">
      <c r="A114" t="s">
        <v>210</v>
      </c>
      <c r="C114" t="s">
        <v>23</v>
      </c>
      <c r="D114" s="13">
        <v>2E-3</v>
      </c>
      <c r="E114" s="1">
        <v>713</v>
      </c>
    </row>
    <row r="115" spans="1:5" x14ac:dyDescent="0.2">
      <c r="A115" t="s">
        <v>211</v>
      </c>
      <c r="C115" t="s">
        <v>15</v>
      </c>
      <c r="D115" s="13">
        <v>2E-3</v>
      </c>
      <c r="E115" s="1">
        <v>710</v>
      </c>
    </row>
    <row r="116" spans="1:5" x14ac:dyDescent="0.2">
      <c r="A116" t="s">
        <v>212</v>
      </c>
      <c r="C116" t="s">
        <v>19</v>
      </c>
      <c r="D116" s="13">
        <v>1.9E-3</v>
      </c>
      <c r="E116" s="1">
        <v>691</v>
      </c>
    </row>
    <row r="117" spans="1:5" x14ac:dyDescent="0.2">
      <c r="A117" t="s">
        <v>213</v>
      </c>
      <c r="C117" t="s">
        <v>0</v>
      </c>
      <c r="D117" s="13">
        <v>1.9E-3</v>
      </c>
      <c r="E117" s="1">
        <v>685</v>
      </c>
    </row>
    <row r="118" spans="1:5" x14ac:dyDescent="0.2">
      <c r="A118" t="s">
        <v>214</v>
      </c>
      <c r="C118" t="s">
        <v>23</v>
      </c>
      <c r="D118" s="13">
        <v>1.8E-3</v>
      </c>
      <c r="E118" s="1">
        <v>666</v>
      </c>
    </row>
    <row r="119" spans="1:5" x14ac:dyDescent="0.2">
      <c r="A119" t="s">
        <v>215</v>
      </c>
      <c r="C119" t="s">
        <v>12</v>
      </c>
      <c r="D119" s="13">
        <v>1.8E-3</v>
      </c>
      <c r="E119" s="1">
        <v>658</v>
      </c>
    </row>
    <row r="120" spans="1:5" x14ac:dyDescent="0.2">
      <c r="A120" t="s">
        <v>216</v>
      </c>
      <c r="C120" t="s">
        <v>9</v>
      </c>
      <c r="D120" s="13">
        <v>1.8E-3</v>
      </c>
      <c r="E120" s="1">
        <v>652</v>
      </c>
    </row>
    <row r="121" spans="1:5" x14ac:dyDescent="0.2">
      <c r="A121" t="s">
        <v>217</v>
      </c>
      <c r="C121" t="s">
        <v>22</v>
      </c>
      <c r="D121" s="13">
        <v>1.8E-3</v>
      </c>
      <c r="E121" s="1">
        <v>652</v>
      </c>
    </row>
    <row r="122" spans="1:5" x14ac:dyDescent="0.2">
      <c r="A122" t="s">
        <v>218</v>
      </c>
      <c r="C122" t="s">
        <v>8</v>
      </c>
      <c r="D122" s="13">
        <v>1.8E-3</v>
      </c>
      <c r="E122" s="1">
        <v>651</v>
      </c>
    </row>
    <row r="123" spans="1:5" x14ac:dyDescent="0.2">
      <c r="A123" t="s">
        <v>219</v>
      </c>
      <c r="C123" t="s">
        <v>18</v>
      </c>
      <c r="D123" s="13">
        <v>1.8E-3</v>
      </c>
      <c r="E123" s="1">
        <v>644</v>
      </c>
    </row>
    <row r="124" spans="1:5" x14ac:dyDescent="0.2">
      <c r="A124" t="s">
        <v>220</v>
      </c>
      <c r="C124" t="s">
        <v>0</v>
      </c>
      <c r="D124" s="13">
        <v>1.8E-3</v>
      </c>
      <c r="E124" s="1">
        <v>643</v>
      </c>
    </row>
    <row r="125" spans="1:5" x14ac:dyDescent="0.2">
      <c r="A125" t="s">
        <v>221</v>
      </c>
      <c r="C125" t="s">
        <v>15</v>
      </c>
      <c r="D125" s="13">
        <v>1.6999999999999999E-3</v>
      </c>
      <c r="E125" s="1">
        <v>634</v>
      </c>
    </row>
    <row r="126" spans="1:5" x14ac:dyDescent="0.2">
      <c r="A126" t="s">
        <v>222</v>
      </c>
      <c r="C126" t="s">
        <v>9</v>
      </c>
      <c r="D126" s="13">
        <v>1.6999999999999999E-3</v>
      </c>
      <c r="E126" s="1">
        <v>628</v>
      </c>
    </row>
    <row r="127" spans="1:5" x14ac:dyDescent="0.2">
      <c r="A127" t="s">
        <v>223</v>
      </c>
      <c r="C127" t="s">
        <v>23</v>
      </c>
      <c r="D127" s="13">
        <v>1.6999999999999999E-3</v>
      </c>
      <c r="E127" s="1">
        <v>612</v>
      </c>
    </row>
    <row r="128" spans="1:5" x14ac:dyDescent="0.2">
      <c r="A128" t="s">
        <v>224</v>
      </c>
      <c r="C128" t="s">
        <v>120</v>
      </c>
      <c r="D128" s="13">
        <v>1.6000000000000001E-3</v>
      </c>
      <c r="E128" s="1">
        <v>598</v>
      </c>
    </row>
    <row r="129" spans="1:5" x14ac:dyDescent="0.2">
      <c r="A129" t="s">
        <v>225</v>
      </c>
      <c r="C129" t="s">
        <v>15</v>
      </c>
      <c r="D129" s="13">
        <v>1.6000000000000001E-3</v>
      </c>
      <c r="E129" s="1">
        <v>596</v>
      </c>
    </row>
    <row r="130" spans="1:5" x14ac:dyDescent="0.2">
      <c r="A130" t="s">
        <v>226</v>
      </c>
      <c r="C130" t="s">
        <v>15</v>
      </c>
      <c r="D130" s="13">
        <v>1.6000000000000001E-3</v>
      </c>
      <c r="E130" s="1">
        <v>586</v>
      </c>
    </row>
    <row r="131" spans="1:5" x14ac:dyDescent="0.2">
      <c r="A131" t="s">
        <v>227</v>
      </c>
      <c r="C131" t="s">
        <v>23</v>
      </c>
      <c r="D131" s="13">
        <v>1.6000000000000001E-3</v>
      </c>
      <c r="E131" s="1">
        <v>579</v>
      </c>
    </row>
    <row r="132" spans="1:5" x14ac:dyDescent="0.2">
      <c r="A132" t="s">
        <v>228</v>
      </c>
      <c r="C132" t="s">
        <v>120</v>
      </c>
      <c r="D132" s="13">
        <v>1.6000000000000001E-3</v>
      </c>
      <c r="E132" s="1">
        <v>573</v>
      </c>
    </row>
    <row r="133" spans="1:5" x14ac:dyDescent="0.2">
      <c r="A133" t="s">
        <v>229</v>
      </c>
      <c r="C133" t="s">
        <v>120</v>
      </c>
      <c r="D133" s="13">
        <v>1.6000000000000001E-3</v>
      </c>
      <c r="E133" s="1">
        <v>571</v>
      </c>
    </row>
    <row r="134" spans="1:5" x14ac:dyDescent="0.2">
      <c r="A134" t="s">
        <v>230</v>
      </c>
      <c r="C134" t="s">
        <v>9</v>
      </c>
      <c r="D134" s="13">
        <v>1.6000000000000001E-3</v>
      </c>
      <c r="E134" s="1">
        <v>568</v>
      </c>
    </row>
    <row r="135" spans="1:5" x14ac:dyDescent="0.2">
      <c r="A135" t="s">
        <v>231</v>
      </c>
      <c r="C135" t="s">
        <v>23</v>
      </c>
      <c r="D135" s="13">
        <v>1.6000000000000001E-3</v>
      </c>
      <c r="E135" s="1">
        <v>563</v>
      </c>
    </row>
    <row r="136" spans="1:5" x14ac:dyDescent="0.2">
      <c r="A136" t="s">
        <v>232</v>
      </c>
      <c r="C136" t="s">
        <v>12</v>
      </c>
      <c r="D136" s="13">
        <v>1.5E-3</v>
      </c>
      <c r="E136" s="1">
        <v>557</v>
      </c>
    </row>
    <row r="137" spans="1:5" x14ac:dyDescent="0.2">
      <c r="A137" t="s">
        <v>233</v>
      </c>
      <c r="C137" t="s">
        <v>12</v>
      </c>
      <c r="D137" s="13">
        <v>1.5E-3</v>
      </c>
      <c r="E137" s="1">
        <v>548</v>
      </c>
    </row>
    <row r="138" spans="1:5" x14ac:dyDescent="0.2">
      <c r="A138" t="s">
        <v>234</v>
      </c>
      <c r="C138" t="s">
        <v>16</v>
      </c>
      <c r="D138" s="13">
        <v>1.5E-3</v>
      </c>
      <c r="E138" s="1">
        <v>544</v>
      </c>
    </row>
    <row r="139" spans="1:5" x14ac:dyDescent="0.2">
      <c r="A139" t="s">
        <v>235</v>
      </c>
      <c r="C139" t="s">
        <v>10</v>
      </c>
      <c r="D139" s="13">
        <v>1.5E-3</v>
      </c>
      <c r="E139" s="1">
        <v>542</v>
      </c>
    </row>
    <row r="140" spans="1:5" x14ac:dyDescent="0.2">
      <c r="A140" t="s">
        <v>236</v>
      </c>
      <c r="C140" t="s">
        <v>23</v>
      </c>
      <c r="D140" s="13">
        <v>1.5E-3</v>
      </c>
      <c r="E140" s="1">
        <v>532</v>
      </c>
    </row>
    <row r="141" spans="1:5" x14ac:dyDescent="0.2">
      <c r="A141" t="s">
        <v>237</v>
      </c>
      <c r="C141" t="s">
        <v>15</v>
      </c>
      <c r="D141" s="13">
        <v>1.5E-3</v>
      </c>
      <c r="E141" s="1">
        <v>531</v>
      </c>
    </row>
    <row r="142" spans="1:5" x14ac:dyDescent="0.2">
      <c r="A142" t="s">
        <v>238</v>
      </c>
      <c r="C142" t="s">
        <v>23</v>
      </c>
      <c r="D142" s="13">
        <v>1.5E-3</v>
      </c>
      <c r="E142" s="1">
        <v>530</v>
      </c>
    </row>
    <row r="143" spans="1:5" x14ac:dyDescent="0.2">
      <c r="A143" t="s">
        <v>239</v>
      </c>
      <c r="C143" t="s">
        <v>22</v>
      </c>
      <c r="D143" s="13">
        <v>1.5E-3</v>
      </c>
      <c r="E143" s="1">
        <v>527</v>
      </c>
    </row>
    <row r="144" spans="1:5" x14ac:dyDescent="0.2">
      <c r="A144" t="s">
        <v>240</v>
      </c>
      <c r="C144" t="s">
        <v>9</v>
      </c>
      <c r="D144" s="13">
        <v>1.4E-3</v>
      </c>
      <c r="E144" s="1">
        <v>523</v>
      </c>
    </row>
    <row r="145" spans="1:10" x14ac:dyDescent="0.2">
      <c r="A145" t="s">
        <v>241</v>
      </c>
      <c r="C145" t="s">
        <v>10</v>
      </c>
      <c r="D145" s="13">
        <v>1.4E-3</v>
      </c>
      <c r="E145" s="1">
        <v>517</v>
      </c>
    </row>
    <row r="146" spans="1:10" x14ac:dyDescent="0.2">
      <c r="A146" t="s">
        <v>242</v>
      </c>
      <c r="C146" t="s">
        <v>23</v>
      </c>
      <c r="D146" s="13">
        <v>1.4E-3</v>
      </c>
      <c r="E146" s="1">
        <v>515</v>
      </c>
    </row>
    <row r="147" spans="1:10" x14ac:dyDescent="0.2">
      <c r="A147" t="s">
        <v>243</v>
      </c>
      <c r="C147" t="s">
        <v>21</v>
      </c>
      <c r="D147" s="13">
        <v>1.4E-3</v>
      </c>
      <c r="E147" s="1">
        <v>510</v>
      </c>
    </row>
    <row r="148" spans="1:10" s="118" customFormat="1" x14ac:dyDescent="0.2">
      <c r="A148" s="118" t="s">
        <v>244</v>
      </c>
      <c r="C148" s="118" t="s">
        <v>8</v>
      </c>
      <c r="D148" s="119">
        <v>1.4E-3</v>
      </c>
      <c r="E148" s="120">
        <v>504</v>
      </c>
      <c r="J148" s="118" t="s">
        <v>65</v>
      </c>
    </row>
    <row r="149" spans="1:10" x14ac:dyDescent="0.2">
      <c r="A149" t="s">
        <v>245</v>
      </c>
      <c r="C149" t="s">
        <v>15</v>
      </c>
      <c r="D149" s="13">
        <v>1.4E-3</v>
      </c>
      <c r="E149" s="1">
        <v>502</v>
      </c>
    </row>
    <row r="150" spans="1:10" x14ac:dyDescent="0.2">
      <c r="A150" t="s">
        <v>246</v>
      </c>
      <c r="C150" t="s">
        <v>10</v>
      </c>
      <c r="D150" s="13">
        <v>1.4E-3</v>
      </c>
      <c r="E150" s="1">
        <v>498</v>
      </c>
    </row>
    <row r="151" spans="1:10" x14ac:dyDescent="0.2">
      <c r="A151" t="s">
        <v>247</v>
      </c>
      <c r="C151" t="s">
        <v>19</v>
      </c>
      <c r="D151" s="13">
        <v>1.4E-3</v>
      </c>
      <c r="E151" s="1">
        <v>497</v>
      </c>
    </row>
    <row r="152" spans="1:10" x14ac:dyDescent="0.2">
      <c r="A152" t="s">
        <v>248</v>
      </c>
      <c r="C152" t="s">
        <v>22</v>
      </c>
      <c r="D152" s="13">
        <v>1.2999999999999999E-3</v>
      </c>
      <c r="E152" s="1">
        <v>489</v>
      </c>
    </row>
    <row r="153" spans="1:10" x14ac:dyDescent="0.2">
      <c r="A153" t="s">
        <v>249</v>
      </c>
      <c r="C153" t="s">
        <v>18</v>
      </c>
      <c r="D153" s="13">
        <v>1.2999999999999999E-3</v>
      </c>
      <c r="E153" s="1">
        <v>485</v>
      </c>
    </row>
    <row r="154" spans="1:10" x14ac:dyDescent="0.2">
      <c r="A154" t="s">
        <v>250</v>
      </c>
      <c r="C154" t="s">
        <v>25</v>
      </c>
      <c r="D154" s="13">
        <v>1.2999999999999999E-3</v>
      </c>
      <c r="E154" s="1">
        <v>481</v>
      </c>
    </row>
    <row r="155" spans="1:10" x14ac:dyDescent="0.2">
      <c r="A155" t="s">
        <v>251</v>
      </c>
      <c r="C155" t="s">
        <v>0</v>
      </c>
      <c r="D155" s="13">
        <v>1.2999999999999999E-3</v>
      </c>
      <c r="E155" s="1">
        <v>479</v>
      </c>
    </row>
    <row r="156" spans="1:10" x14ac:dyDescent="0.2">
      <c r="A156" t="s">
        <v>252</v>
      </c>
      <c r="C156" t="s">
        <v>18</v>
      </c>
      <c r="D156" s="13">
        <v>1.2999999999999999E-3</v>
      </c>
      <c r="E156" s="1">
        <v>474</v>
      </c>
    </row>
    <row r="157" spans="1:10" x14ac:dyDescent="0.2">
      <c r="A157" t="s">
        <v>253</v>
      </c>
      <c r="C157" t="s">
        <v>21</v>
      </c>
      <c r="D157" s="13">
        <v>1.2999999999999999E-3</v>
      </c>
      <c r="E157" s="1">
        <v>468</v>
      </c>
    </row>
    <row r="158" spans="1:10" x14ac:dyDescent="0.2">
      <c r="A158" t="s">
        <v>254</v>
      </c>
      <c r="C158" t="s">
        <v>12</v>
      </c>
      <c r="D158" s="13">
        <v>1.2999999999999999E-3</v>
      </c>
      <c r="E158" s="1">
        <v>465</v>
      </c>
    </row>
    <row r="159" spans="1:10" x14ac:dyDescent="0.2">
      <c r="A159" t="s">
        <v>255</v>
      </c>
      <c r="C159" t="s">
        <v>15</v>
      </c>
      <c r="D159" s="13">
        <v>1.2999999999999999E-3</v>
      </c>
      <c r="E159" s="1">
        <v>465</v>
      </c>
    </row>
    <row r="160" spans="1:10" x14ac:dyDescent="0.2">
      <c r="A160" t="s">
        <v>256</v>
      </c>
      <c r="C160" t="s">
        <v>18</v>
      </c>
      <c r="D160" s="13">
        <v>1.2999999999999999E-3</v>
      </c>
      <c r="E160" s="1">
        <v>464</v>
      </c>
    </row>
    <row r="161" spans="1:5" x14ac:dyDescent="0.2">
      <c r="A161" t="s">
        <v>257</v>
      </c>
      <c r="C161" t="s">
        <v>0</v>
      </c>
      <c r="D161" s="13">
        <v>1.2999999999999999E-3</v>
      </c>
      <c r="E161" s="1">
        <v>462</v>
      </c>
    </row>
    <row r="162" spans="1:5" x14ac:dyDescent="0.2">
      <c r="A162" t="s">
        <v>258</v>
      </c>
      <c r="C162" t="s">
        <v>21</v>
      </c>
      <c r="D162" s="13">
        <v>1.2999999999999999E-3</v>
      </c>
      <c r="E162" s="1">
        <v>456</v>
      </c>
    </row>
    <row r="163" spans="1:5" x14ac:dyDescent="0.2">
      <c r="A163" t="s">
        <v>259</v>
      </c>
      <c r="C163" t="s">
        <v>19</v>
      </c>
      <c r="D163" s="13">
        <v>1.1999999999999999E-3</v>
      </c>
      <c r="E163" s="1">
        <v>439</v>
      </c>
    </row>
    <row r="164" spans="1:5" x14ac:dyDescent="0.2">
      <c r="A164" t="s">
        <v>260</v>
      </c>
      <c r="C164" t="s">
        <v>20</v>
      </c>
      <c r="D164" s="13">
        <v>1.1999999999999999E-3</v>
      </c>
      <c r="E164" s="1">
        <v>436</v>
      </c>
    </row>
    <row r="165" spans="1:5" x14ac:dyDescent="0.2">
      <c r="A165" t="s">
        <v>261</v>
      </c>
      <c r="C165" t="s">
        <v>18</v>
      </c>
      <c r="D165" s="13">
        <v>1.1999999999999999E-3</v>
      </c>
      <c r="E165" s="1">
        <v>433</v>
      </c>
    </row>
    <row r="166" spans="1:5" x14ac:dyDescent="0.2">
      <c r="A166" t="s">
        <v>262</v>
      </c>
      <c r="C166" t="s">
        <v>21</v>
      </c>
      <c r="D166" s="13">
        <v>1.1999999999999999E-3</v>
      </c>
      <c r="E166" s="1">
        <v>423</v>
      </c>
    </row>
    <row r="167" spans="1:5" x14ac:dyDescent="0.2">
      <c r="A167" t="s">
        <v>263</v>
      </c>
      <c r="C167" t="s">
        <v>120</v>
      </c>
      <c r="D167" s="13">
        <v>1.1999999999999999E-3</v>
      </c>
      <c r="E167" s="1">
        <v>423</v>
      </c>
    </row>
    <row r="168" spans="1:5" x14ac:dyDescent="0.2">
      <c r="A168" t="s">
        <v>264</v>
      </c>
      <c r="C168" t="s">
        <v>16</v>
      </c>
      <c r="D168" s="13">
        <v>1.1999999999999999E-3</v>
      </c>
      <c r="E168" s="1">
        <v>419</v>
      </c>
    </row>
    <row r="169" spans="1:5" x14ac:dyDescent="0.2">
      <c r="A169" t="s">
        <v>265</v>
      </c>
      <c r="C169" t="s">
        <v>23</v>
      </c>
      <c r="D169" s="13">
        <v>1.1999999999999999E-3</v>
      </c>
      <c r="E169" s="1">
        <v>419</v>
      </c>
    </row>
    <row r="170" spans="1:5" x14ac:dyDescent="0.2">
      <c r="A170" t="s">
        <v>266</v>
      </c>
      <c r="C170" t="s">
        <v>15</v>
      </c>
      <c r="D170" s="13">
        <v>1.1000000000000001E-3</v>
      </c>
      <c r="E170" s="1">
        <v>406</v>
      </c>
    </row>
    <row r="171" spans="1:5" x14ac:dyDescent="0.2">
      <c r="A171" t="s">
        <v>267</v>
      </c>
      <c r="C171" t="s">
        <v>12</v>
      </c>
      <c r="D171" s="13">
        <v>1.1000000000000001E-3</v>
      </c>
      <c r="E171" s="1">
        <v>400</v>
      </c>
    </row>
    <row r="172" spans="1:5" x14ac:dyDescent="0.2">
      <c r="A172" t="s">
        <v>268</v>
      </c>
      <c r="C172" t="s">
        <v>27</v>
      </c>
      <c r="D172" s="13">
        <v>1.1000000000000001E-3</v>
      </c>
      <c r="E172" s="1">
        <v>400</v>
      </c>
    </row>
    <row r="173" spans="1:5" x14ac:dyDescent="0.2">
      <c r="A173" t="s">
        <v>269</v>
      </c>
      <c r="C173" t="s">
        <v>8</v>
      </c>
      <c r="D173" s="13">
        <v>1.1000000000000001E-3</v>
      </c>
      <c r="E173" s="1">
        <v>399</v>
      </c>
    </row>
    <row r="174" spans="1:5" x14ac:dyDescent="0.2">
      <c r="A174" t="s">
        <v>270</v>
      </c>
      <c r="C174" t="s">
        <v>23</v>
      </c>
      <c r="D174" s="13">
        <v>1.1000000000000001E-3</v>
      </c>
      <c r="E174" s="1">
        <v>397</v>
      </c>
    </row>
    <row r="175" spans="1:5" x14ac:dyDescent="0.2">
      <c r="A175" t="s">
        <v>271</v>
      </c>
      <c r="C175" t="s">
        <v>15</v>
      </c>
      <c r="D175" s="13">
        <v>1.1000000000000001E-3</v>
      </c>
      <c r="E175" s="1">
        <v>396</v>
      </c>
    </row>
    <row r="176" spans="1:5" x14ac:dyDescent="0.2">
      <c r="A176" t="s">
        <v>272</v>
      </c>
      <c r="C176" t="s">
        <v>9</v>
      </c>
      <c r="D176" s="13">
        <v>1.1000000000000001E-3</v>
      </c>
      <c r="E176" s="1">
        <v>393</v>
      </c>
    </row>
    <row r="177" spans="1:5" x14ac:dyDescent="0.2">
      <c r="A177" t="s">
        <v>273</v>
      </c>
      <c r="C177" t="s">
        <v>120</v>
      </c>
      <c r="D177" s="13">
        <v>1.1000000000000001E-3</v>
      </c>
      <c r="E177" s="1">
        <v>392</v>
      </c>
    </row>
    <row r="178" spans="1:5" x14ac:dyDescent="0.2">
      <c r="A178" t="s">
        <v>274</v>
      </c>
      <c r="C178" t="s">
        <v>18</v>
      </c>
      <c r="D178" s="13">
        <v>1.1000000000000001E-3</v>
      </c>
      <c r="E178" s="1">
        <v>390</v>
      </c>
    </row>
    <row r="179" spans="1:5" x14ac:dyDescent="0.2">
      <c r="A179" t="s">
        <v>275</v>
      </c>
      <c r="C179" t="s">
        <v>12</v>
      </c>
      <c r="D179" s="13">
        <v>1.1000000000000001E-3</v>
      </c>
      <c r="E179" s="1">
        <v>383</v>
      </c>
    </row>
    <row r="180" spans="1:5" x14ac:dyDescent="0.2">
      <c r="A180" t="s">
        <v>276</v>
      </c>
      <c r="C180" t="s">
        <v>27</v>
      </c>
      <c r="D180" s="13">
        <v>1.1000000000000001E-3</v>
      </c>
      <c r="E180" s="1">
        <v>383</v>
      </c>
    </row>
    <row r="181" spans="1:5" x14ac:dyDescent="0.2">
      <c r="A181" t="s">
        <v>277</v>
      </c>
      <c r="C181" t="s">
        <v>13</v>
      </c>
      <c r="D181" s="13">
        <v>1E-3</v>
      </c>
      <c r="E181" s="1">
        <v>381</v>
      </c>
    </row>
    <row r="182" spans="1:5" x14ac:dyDescent="0.2">
      <c r="A182" t="s">
        <v>278</v>
      </c>
      <c r="C182" t="s">
        <v>15</v>
      </c>
      <c r="D182" s="13">
        <v>1E-3</v>
      </c>
      <c r="E182" s="1">
        <v>379</v>
      </c>
    </row>
    <row r="183" spans="1:5" x14ac:dyDescent="0.2">
      <c r="A183" t="s">
        <v>279</v>
      </c>
      <c r="C183" t="s">
        <v>16</v>
      </c>
      <c r="D183" s="13">
        <v>1E-3</v>
      </c>
      <c r="E183" s="1">
        <v>378</v>
      </c>
    </row>
    <row r="184" spans="1:5" x14ac:dyDescent="0.2">
      <c r="A184" t="s">
        <v>280</v>
      </c>
      <c r="C184" t="s">
        <v>23</v>
      </c>
      <c r="D184" s="13">
        <v>1E-3</v>
      </c>
      <c r="E184" s="1">
        <v>370</v>
      </c>
    </row>
    <row r="185" spans="1:5" x14ac:dyDescent="0.2">
      <c r="A185" t="s">
        <v>281</v>
      </c>
      <c r="C185" t="s">
        <v>8</v>
      </c>
      <c r="D185" s="13">
        <v>1E-3</v>
      </c>
      <c r="E185" s="1">
        <v>367</v>
      </c>
    </row>
    <row r="186" spans="1:5" x14ac:dyDescent="0.2">
      <c r="A186" t="s">
        <v>282</v>
      </c>
      <c r="C186" t="s">
        <v>27</v>
      </c>
      <c r="D186" s="13">
        <v>1E-3</v>
      </c>
      <c r="E186" s="1">
        <v>364</v>
      </c>
    </row>
    <row r="187" spans="1:5" x14ac:dyDescent="0.2">
      <c r="A187" t="s">
        <v>283</v>
      </c>
      <c r="C187" t="s">
        <v>22</v>
      </c>
      <c r="D187" s="13">
        <v>1E-3</v>
      </c>
      <c r="E187" s="1">
        <v>359</v>
      </c>
    </row>
    <row r="188" spans="1:5" x14ac:dyDescent="0.2">
      <c r="A188" t="s">
        <v>284</v>
      </c>
      <c r="C188" t="s">
        <v>9</v>
      </c>
      <c r="D188" s="13">
        <v>1E-3</v>
      </c>
      <c r="E188" s="1">
        <v>357</v>
      </c>
    </row>
    <row r="189" spans="1:5" x14ac:dyDescent="0.2">
      <c r="A189" t="s">
        <v>285</v>
      </c>
      <c r="C189" t="s">
        <v>22</v>
      </c>
      <c r="D189" s="13">
        <v>1E-3</v>
      </c>
      <c r="E189" s="1">
        <v>357</v>
      </c>
    </row>
    <row r="190" spans="1:5" x14ac:dyDescent="0.2">
      <c r="A190" t="s">
        <v>286</v>
      </c>
      <c r="C190" t="s">
        <v>22</v>
      </c>
      <c r="D190" s="13">
        <v>1E-3</v>
      </c>
      <c r="E190" s="1">
        <v>355</v>
      </c>
    </row>
    <row r="191" spans="1:5" x14ac:dyDescent="0.2">
      <c r="A191" t="s">
        <v>287</v>
      </c>
      <c r="C191" t="s">
        <v>25</v>
      </c>
      <c r="D191" s="13">
        <v>1E-3</v>
      </c>
      <c r="E191" s="1">
        <v>352</v>
      </c>
    </row>
    <row r="192" spans="1:5" x14ac:dyDescent="0.2">
      <c r="A192" t="s">
        <v>288</v>
      </c>
      <c r="C192" t="s">
        <v>22</v>
      </c>
      <c r="D192" s="13">
        <v>1E-3</v>
      </c>
      <c r="E192" s="1">
        <v>352</v>
      </c>
    </row>
    <row r="193" spans="1:5" x14ac:dyDescent="0.2">
      <c r="A193" t="s">
        <v>289</v>
      </c>
      <c r="C193" t="s">
        <v>120</v>
      </c>
      <c r="D193" s="13">
        <v>1E-3</v>
      </c>
      <c r="E193" s="1">
        <v>350</v>
      </c>
    </row>
    <row r="194" spans="1:5" x14ac:dyDescent="0.2">
      <c r="A194" t="s">
        <v>290</v>
      </c>
      <c r="C194" t="s">
        <v>16</v>
      </c>
      <c r="D194" s="13">
        <v>1E-3</v>
      </c>
      <c r="E194" s="1">
        <v>346</v>
      </c>
    </row>
    <row r="195" spans="1:5" x14ac:dyDescent="0.2">
      <c r="A195" t="s">
        <v>291</v>
      </c>
      <c r="C195" t="s">
        <v>22</v>
      </c>
      <c r="D195" s="13">
        <v>1E-3</v>
      </c>
      <c r="E195" s="1">
        <v>346</v>
      </c>
    </row>
    <row r="196" spans="1:5" x14ac:dyDescent="0.2">
      <c r="A196" t="s">
        <v>292</v>
      </c>
      <c r="C196" t="s">
        <v>24</v>
      </c>
      <c r="D196" s="13">
        <v>8.9999999999999998E-4</v>
      </c>
      <c r="E196" s="1">
        <v>343</v>
      </c>
    </row>
    <row r="197" spans="1:5" x14ac:dyDescent="0.2">
      <c r="A197" t="s">
        <v>293</v>
      </c>
      <c r="C197" t="s">
        <v>120</v>
      </c>
      <c r="D197" s="13">
        <v>8.9999999999999998E-4</v>
      </c>
      <c r="E197" s="1">
        <v>338</v>
      </c>
    </row>
    <row r="198" spans="1:5" x14ac:dyDescent="0.2">
      <c r="A198" t="s">
        <v>294</v>
      </c>
      <c r="C198" t="s">
        <v>20</v>
      </c>
      <c r="D198" s="13">
        <v>8.9999999999999998E-4</v>
      </c>
      <c r="E198" s="1">
        <v>332</v>
      </c>
    </row>
    <row r="199" spans="1:5" x14ac:dyDescent="0.2">
      <c r="A199" t="s">
        <v>295</v>
      </c>
      <c r="C199" t="s">
        <v>19</v>
      </c>
      <c r="D199" s="13">
        <v>8.9999999999999998E-4</v>
      </c>
      <c r="E199" s="1">
        <v>319</v>
      </c>
    </row>
    <row r="200" spans="1:5" x14ac:dyDescent="0.2">
      <c r="A200" t="s">
        <v>296</v>
      </c>
      <c r="C200" t="s">
        <v>21</v>
      </c>
      <c r="D200" s="13">
        <v>8.9999999999999998E-4</v>
      </c>
      <c r="E200" s="1">
        <v>319</v>
      </c>
    </row>
    <row r="201" spans="1:5" x14ac:dyDescent="0.2">
      <c r="A201" t="s">
        <v>297</v>
      </c>
      <c r="C201" t="s">
        <v>9</v>
      </c>
      <c r="D201" s="13">
        <v>8.9999999999999998E-4</v>
      </c>
      <c r="E201" s="1">
        <v>317</v>
      </c>
    </row>
    <row r="202" spans="1:5" x14ac:dyDescent="0.2">
      <c r="A202" t="s">
        <v>298</v>
      </c>
      <c r="C202" t="s">
        <v>22</v>
      </c>
      <c r="D202" s="13">
        <v>8.9999999999999998E-4</v>
      </c>
      <c r="E202" s="1">
        <v>317</v>
      </c>
    </row>
    <row r="203" spans="1:5" x14ac:dyDescent="0.2">
      <c r="A203" t="s">
        <v>299</v>
      </c>
      <c r="C203" t="s">
        <v>0</v>
      </c>
      <c r="D203" s="13">
        <v>8.9999999999999998E-4</v>
      </c>
      <c r="E203" s="1">
        <v>315</v>
      </c>
    </row>
    <row r="204" spans="1:5" x14ac:dyDescent="0.2">
      <c r="A204" t="s">
        <v>300</v>
      </c>
      <c r="C204" t="s">
        <v>20</v>
      </c>
      <c r="D204" s="13">
        <v>8.0000000000000004E-4</v>
      </c>
      <c r="E204" s="1">
        <v>304</v>
      </c>
    </row>
    <row r="205" spans="1:5" x14ac:dyDescent="0.2">
      <c r="A205" t="s">
        <v>301</v>
      </c>
      <c r="C205" t="s">
        <v>9</v>
      </c>
      <c r="D205" s="13">
        <v>8.0000000000000004E-4</v>
      </c>
      <c r="E205" s="1">
        <v>303</v>
      </c>
    </row>
    <row r="206" spans="1:5" x14ac:dyDescent="0.2">
      <c r="A206" t="s">
        <v>302</v>
      </c>
      <c r="C206" t="s">
        <v>20</v>
      </c>
      <c r="D206" s="13">
        <v>8.0000000000000004E-4</v>
      </c>
      <c r="E206" s="1">
        <v>300</v>
      </c>
    </row>
    <row r="207" spans="1:5" x14ac:dyDescent="0.2">
      <c r="A207" t="s">
        <v>303</v>
      </c>
      <c r="C207" t="s">
        <v>20</v>
      </c>
      <c r="D207" s="13">
        <v>8.0000000000000004E-4</v>
      </c>
      <c r="E207" s="1">
        <v>298</v>
      </c>
    </row>
    <row r="208" spans="1:5" x14ac:dyDescent="0.2">
      <c r="A208" t="s">
        <v>304</v>
      </c>
      <c r="C208" t="s">
        <v>25</v>
      </c>
      <c r="D208" s="13">
        <v>8.0000000000000004E-4</v>
      </c>
      <c r="E208" s="1">
        <v>296</v>
      </c>
    </row>
    <row r="209" spans="1:5" x14ac:dyDescent="0.2">
      <c r="A209" t="s">
        <v>305</v>
      </c>
      <c r="C209" t="s">
        <v>15</v>
      </c>
      <c r="D209" s="13">
        <v>8.0000000000000004E-4</v>
      </c>
      <c r="E209" s="1">
        <v>295</v>
      </c>
    </row>
    <row r="210" spans="1:5" x14ac:dyDescent="0.2">
      <c r="A210" t="s">
        <v>306</v>
      </c>
      <c r="C210" t="s">
        <v>20</v>
      </c>
      <c r="D210" s="13">
        <v>8.0000000000000004E-4</v>
      </c>
      <c r="E210" s="1">
        <v>294</v>
      </c>
    </row>
    <row r="211" spans="1:5" x14ac:dyDescent="0.2">
      <c r="A211" t="s">
        <v>307</v>
      </c>
      <c r="C211" t="s">
        <v>16</v>
      </c>
      <c r="D211" s="13">
        <v>8.0000000000000004E-4</v>
      </c>
      <c r="E211" s="1">
        <v>292</v>
      </c>
    </row>
    <row r="212" spans="1:5" x14ac:dyDescent="0.2">
      <c r="A212" t="s">
        <v>308</v>
      </c>
      <c r="C212" t="s">
        <v>25</v>
      </c>
      <c r="D212" s="13">
        <v>8.0000000000000004E-4</v>
      </c>
      <c r="E212" s="1">
        <v>284</v>
      </c>
    </row>
    <row r="213" spans="1:5" x14ac:dyDescent="0.2">
      <c r="A213" t="s">
        <v>309</v>
      </c>
      <c r="C213" t="s">
        <v>0</v>
      </c>
      <c r="D213" s="13">
        <v>8.0000000000000004E-4</v>
      </c>
      <c r="E213" s="1">
        <v>282</v>
      </c>
    </row>
    <row r="214" spans="1:5" x14ac:dyDescent="0.2">
      <c r="A214" t="s">
        <v>310</v>
      </c>
      <c r="C214" t="s">
        <v>18</v>
      </c>
      <c r="D214" s="13">
        <v>8.0000000000000004E-4</v>
      </c>
      <c r="E214" s="1">
        <v>278</v>
      </c>
    </row>
    <row r="215" spans="1:5" x14ac:dyDescent="0.2">
      <c r="A215" t="s">
        <v>311</v>
      </c>
      <c r="C215" t="s">
        <v>12</v>
      </c>
      <c r="D215" s="13">
        <v>8.0000000000000004E-4</v>
      </c>
      <c r="E215" s="1">
        <v>274</v>
      </c>
    </row>
    <row r="216" spans="1:5" x14ac:dyDescent="0.2">
      <c r="A216" t="s">
        <v>312</v>
      </c>
      <c r="C216" t="s">
        <v>26</v>
      </c>
      <c r="D216" s="13">
        <v>6.9999999999999999E-4</v>
      </c>
      <c r="E216" s="1">
        <v>272</v>
      </c>
    </row>
    <row r="217" spans="1:5" x14ac:dyDescent="0.2">
      <c r="A217" t="s">
        <v>313</v>
      </c>
      <c r="C217" t="s">
        <v>12</v>
      </c>
      <c r="D217" s="13">
        <v>6.9999999999999999E-4</v>
      </c>
      <c r="E217" s="1">
        <v>271</v>
      </c>
    </row>
    <row r="218" spans="1:5" x14ac:dyDescent="0.2">
      <c r="A218" t="s">
        <v>314</v>
      </c>
      <c r="C218" t="s">
        <v>10</v>
      </c>
      <c r="D218" s="13">
        <v>6.9999999999999999E-4</v>
      </c>
      <c r="E218" s="1">
        <v>266</v>
      </c>
    </row>
    <row r="219" spans="1:5" x14ac:dyDescent="0.2">
      <c r="A219" t="s">
        <v>315</v>
      </c>
      <c r="C219" t="s">
        <v>21</v>
      </c>
      <c r="D219" s="13">
        <v>6.9999999999999999E-4</v>
      </c>
      <c r="E219" s="1">
        <v>264</v>
      </c>
    </row>
    <row r="220" spans="1:5" x14ac:dyDescent="0.2">
      <c r="A220" t="s">
        <v>316</v>
      </c>
      <c r="C220" t="s">
        <v>0</v>
      </c>
      <c r="D220" s="13">
        <v>6.9999999999999999E-4</v>
      </c>
      <c r="E220" s="1">
        <v>263</v>
      </c>
    </row>
    <row r="221" spans="1:5" x14ac:dyDescent="0.2">
      <c r="A221" t="s">
        <v>317</v>
      </c>
      <c r="C221" t="s">
        <v>13</v>
      </c>
      <c r="D221" s="13">
        <v>6.9999999999999999E-4</v>
      </c>
      <c r="E221" s="1">
        <v>263</v>
      </c>
    </row>
    <row r="222" spans="1:5" x14ac:dyDescent="0.2">
      <c r="A222" t="s">
        <v>318</v>
      </c>
      <c r="C222" t="s">
        <v>16</v>
      </c>
      <c r="D222" s="13">
        <v>6.9999999999999999E-4</v>
      </c>
      <c r="E222" s="1">
        <v>259</v>
      </c>
    </row>
    <row r="223" spans="1:5" x14ac:dyDescent="0.2">
      <c r="A223" t="s">
        <v>319</v>
      </c>
      <c r="C223" t="s">
        <v>17</v>
      </c>
      <c r="D223" s="13">
        <v>6.9999999999999999E-4</v>
      </c>
      <c r="E223" s="1">
        <v>259</v>
      </c>
    </row>
    <row r="224" spans="1:5" x14ac:dyDescent="0.2">
      <c r="A224" t="s">
        <v>320</v>
      </c>
      <c r="C224" t="s">
        <v>10</v>
      </c>
      <c r="D224" s="13">
        <v>6.9999999999999999E-4</v>
      </c>
      <c r="E224" s="1">
        <v>257</v>
      </c>
    </row>
    <row r="225" spans="1:5" x14ac:dyDescent="0.2">
      <c r="A225" t="s">
        <v>321</v>
      </c>
      <c r="C225" t="s">
        <v>0</v>
      </c>
      <c r="D225" s="13">
        <v>6.9999999999999999E-4</v>
      </c>
      <c r="E225" s="1">
        <v>253</v>
      </c>
    </row>
    <row r="226" spans="1:5" x14ac:dyDescent="0.2">
      <c r="A226" t="s">
        <v>322</v>
      </c>
      <c r="C226" t="s">
        <v>15</v>
      </c>
      <c r="D226" s="13">
        <v>6.9999999999999999E-4</v>
      </c>
      <c r="E226" s="1">
        <v>249</v>
      </c>
    </row>
    <row r="227" spans="1:5" x14ac:dyDescent="0.2">
      <c r="A227" t="s">
        <v>323</v>
      </c>
      <c r="C227" t="s">
        <v>21</v>
      </c>
      <c r="D227" s="13">
        <v>6.9999999999999999E-4</v>
      </c>
      <c r="E227" s="1">
        <v>247</v>
      </c>
    </row>
    <row r="228" spans="1:5" x14ac:dyDescent="0.2">
      <c r="A228" t="s">
        <v>324</v>
      </c>
      <c r="C228" t="s">
        <v>16</v>
      </c>
      <c r="D228" s="13">
        <v>6.9999999999999999E-4</v>
      </c>
      <c r="E228" s="1">
        <v>245</v>
      </c>
    </row>
    <row r="229" spans="1:5" x14ac:dyDescent="0.2">
      <c r="A229" t="s">
        <v>325</v>
      </c>
      <c r="C229" t="s">
        <v>17</v>
      </c>
      <c r="D229" s="13">
        <v>6.9999999999999999E-4</v>
      </c>
      <c r="E229" s="1">
        <v>241</v>
      </c>
    </row>
    <row r="230" spans="1:5" x14ac:dyDescent="0.2">
      <c r="A230" t="s">
        <v>326</v>
      </c>
      <c r="C230" t="s">
        <v>208</v>
      </c>
      <c r="D230" s="13">
        <v>6.9999999999999999E-4</v>
      </c>
      <c r="E230" s="1">
        <v>240</v>
      </c>
    </row>
    <row r="231" spans="1:5" x14ac:dyDescent="0.2">
      <c r="A231" t="s">
        <v>327</v>
      </c>
      <c r="C231" t="s">
        <v>26</v>
      </c>
      <c r="D231" s="13">
        <v>6.9999999999999999E-4</v>
      </c>
      <c r="E231" s="1">
        <v>238</v>
      </c>
    </row>
    <row r="232" spans="1:5" x14ac:dyDescent="0.2">
      <c r="A232" t="s">
        <v>328</v>
      </c>
      <c r="C232" t="s">
        <v>17</v>
      </c>
      <c r="D232" s="13">
        <v>6.9999999999999999E-4</v>
      </c>
      <c r="E232" s="1">
        <v>238</v>
      </c>
    </row>
    <row r="233" spans="1:5" x14ac:dyDescent="0.2">
      <c r="A233" t="s">
        <v>329</v>
      </c>
      <c r="C233" t="s">
        <v>9</v>
      </c>
      <c r="D233" s="13">
        <v>5.9999999999999995E-4</v>
      </c>
      <c r="E233" s="1">
        <v>235</v>
      </c>
    </row>
    <row r="234" spans="1:5" x14ac:dyDescent="0.2">
      <c r="A234" t="s">
        <v>330</v>
      </c>
      <c r="C234" t="s">
        <v>0</v>
      </c>
      <c r="D234" s="13">
        <v>5.9999999999999995E-4</v>
      </c>
      <c r="E234" s="1">
        <v>235</v>
      </c>
    </row>
    <row r="235" spans="1:5" x14ac:dyDescent="0.2">
      <c r="A235" t="s">
        <v>331</v>
      </c>
      <c r="C235" t="s">
        <v>25</v>
      </c>
      <c r="D235" s="13">
        <v>5.9999999999999995E-4</v>
      </c>
      <c r="E235" s="1">
        <v>233</v>
      </c>
    </row>
    <row r="236" spans="1:5" x14ac:dyDescent="0.2">
      <c r="A236" t="s">
        <v>332</v>
      </c>
      <c r="C236" t="s">
        <v>27</v>
      </c>
      <c r="D236" s="13">
        <v>5.9999999999999995E-4</v>
      </c>
      <c r="E236" s="1">
        <v>229</v>
      </c>
    </row>
    <row r="237" spans="1:5" x14ac:dyDescent="0.2">
      <c r="A237" t="s">
        <v>333</v>
      </c>
      <c r="C237" t="s">
        <v>15</v>
      </c>
      <c r="D237" s="13">
        <v>5.9999999999999995E-4</v>
      </c>
      <c r="E237" s="1">
        <v>227</v>
      </c>
    </row>
    <row r="238" spans="1:5" x14ac:dyDescent="0.2">
      <c r="A238" t="s">
        <v>334</v>
      </c>
      <c r="C238" t="s">
        <v>21</v>
      </c>
      <c r="D238" s="13">
        <v>5.9999999999999995E-4</v>
      </c>
      <c r="E238" s="1">
        <v>227</v>
      </c>
    </row>
    <row r="239" spans="1:5" x14ac:dyDescent="0.2">
      <c r="A239" t="s">
        <v>335</v>
      </c>
      <c r="C239" t="s">
        <v>22</v>
      </c>
      <c r="D239" s="13">
        <v>5.9999999999999995E-4</v>
      </c>
      <c r="E239" s="1">
        <v>226</v>
      </c>
    </row>
    <row r="240" spans="1:5" x14ac:dyDescent="0.2">
      <c r="A240" t="s">
        <v>336</v>
      </c>
      <c r="C240" t="s">
        <v>20</v>
      </c>
      <c r="D240" s="13">
        <v>5.9999999999999995E-4</v>
      </c>
      <c r="E240" s="1">
        <v>223</v>
      </c>
    </row>
    <row r="241" spans="1:5" x14ac:dyDescent="0.2">
      <c r="A241" t="s">
        <v>337</v>
      </c>
      <c r="C241" t="s">
        <v>15</v>
      </c>
      <c r="D241" s="13">
        <v>5.9999999999999995E-4</v>
      </c>
      <c r="E241" s="1">
        <v>221</v>
      </c>
    </row>
    <row r="242" spans="1:5" x14ac:dyDescent="0.2">
      <c r="A242" t="s">
        <v>338</v>
      </c>
      <c r="C242" t="s">
        <v>23</v>
      </c>
      <c r="D242" s="13">
        <v>5.9999999999999995E-4</v>
      </c>
      <c r="E242" s="1">
        <v>220</v>
      </c>
    </row>
    <row r="243" spans="1:5" x14ac:dyDescent="0.2">
      <c r="A243" t="s">
        <v>339</v>
      </c>
      <c r="C243" t="s">
        <v>25</v>
      </c>
      <c r="D243" s="13">
        <v>5.9999999999999995E-4</v>
      </c>
      <c r="E243" s="1">
        <v>220</v>
      </c>
    </row>
    <row r="244" spans="1:5" x14ac:dyDescent="0.2">
      <c r="A244" t="s">
        <v>340</v>
      </c>
      <c r="C244" t="s">
        <v>21</v>
      </c>
      <c r="D244" s="13">
        <v>5.9999999999999995E-4</v>
      </c>
      <c r="E244" s="1">
        <v>220</v>
      </c>
    </row>
    <row r="245" spans="1:5" x14ac:dyDescent="0.2">
      <c r="A245" t="s">
        <v>341</v>
      </c>
      <c r="C245" t="s">
        <v>25</v>
      </c>
      <c r="D245" s="13">
        <v>5.9999999999999995E-4</v>
      </c>
      <c r="E245" s="1">
        <v>217</v>
      </c>
    </row>
    <row r="246" spans="1:5" x14ac:dyDescent="0.2">
      <c r="A246" t="s">
        <v>342</v>
      </c>
      <c r="C246" t="s">
        <v>9</v>
      </c>
      <c r="D246" s="13">
        <v>5.9999999999999995E-4</v>
      </c>
      <c r="E246" s="1">
        <v>215</v>
      </c>
    </row>
    <row r="247" spans="1:5" x14ac:dyDescent="0.2">
      <c r="A247" t="s">
        <v>343</v>
      </c>
      <c r="C247" t="s">
        <v>20</v>
      </c>
      <c r="D247" s="13">
        <v>5.9999999999999995E-4</v>
      </c>
      <c r="E247" s="1">
        <v>215</v>
      </c>
    </row>
    <row r="248" spans="1:5" x14ac:dyDescent="0.2">
      <c r="A248" t="s">
        <v>344</v>
      </c>
      <c r="C248" t="s">
        <v>22</v>
      </c>
      <c r="D248" s="13">
        <v>5.9999999999999995E-4</v>
      </c>
      <c r="E248" s="1">
        <v>211</v>
      </c>
    </row>
    <row r="249" spans="1:5" x14ac:dyDescent="0.2">
      <c r="A249" t="s">
        <v>345</v>
      </c>
      <c r="C249" t="s">
        <v>20</v>
      </c>
      <c r="D249" s="13">
        <v>5.9999999999999995E-4</v>
      </c>
      <c r="E249" s="1">
        <v>208</v>
      </c>
    </row>
    <row r="250" spans="1:5" x14ac:dyDescent="0.2">
      <c r="A250" t="s">
        <v>346</v>
      </c>
      <c r="C250" t="s">
        <v>20</v>
      </c>
      <c r="D250" s="13">
        <v>5.9999999999999995E-4</v>
      </c>
      <c r="E250" s="1">
        <v>207</v>
      </c>
    </row>
    <row r="251" spans="1:5" x14ac:dyDescent="0.2">
      <c r="A251" t="s">
        <v>347</v>
      </c>
      <c r="C251" t="s">
        <v>20</v>
      </c>
      <c r="D251" s="13">
        <v>5.9999999999999995E-4</v>
      </c>
      <c r="E251" s="1">
        <v>205</v>
      </c>
    </row>
    <row r="252" spans="1:5" x14ac:dyDescent="0.2">
      <c r="A252" t="s">
        <v>348</v>
      </c>
      <c r="C252" t="s">
        <v>8</v>
      </c>
      <c r="D252" s="13">
        <v>5.9999999999999995E-4</v>
      </c>
      <c r="E252" s="1">
        <v>202</v>
      </c>
    </row>
    <row r="253" spans="1:5" x14ac:dyDescent="0.2">
      <c r="A253" t="s">
        <v>349</v>
      </c>
      <c r="C253" t="s">
        <v>208</v>
      </c>
      <c r="D253" s="13">
        <v>5.0000000000000001E-4</v>
      </c>
      <c r="E253" s="1">
        <v>199</v>
      </c>
    </row>
    <row r="254" spans="1:5" x14ac:dyDescent="0.2">
      <c r="A254" t="s">
        <v>350</v>
      </c>
      <c r="C254" t="s">
        <v>19</v>
      </c>
      <c r="D254" s="13">
        <v>5.0000000000000001E-4</v>
      </c>
      <c r="E254" s="1">
        <v>196</v>
      </c>
    </row>
    <row r="255" spans="1:5" x14ac:dyDescent="0.2">
      <c r="A255" t="s">
        <v>351</v>
      </c>
      <c r="C255" t="s">
        <v>8</v>
      </c>
      <c r="D255" s="13">
        <v>5.0000000000000001E-4</v>
      </c>
      <c r="E255" s="1">
        <v>191</v>
      </c>
    </row>
    <row r="256" spans="1:5" x14ac:dyDescent="0.2">
      <c r="A256" t="s">
        <v>352</v>
      </c>
      <c r="C256" t="s">
        <v>18</v>
      </c>
      <c r="D256" s="13">
        <v>5.0000000000000001E-4</v>
      </c>
      <c r="E256" s="1">
        <v>191</v>
      </c>
    </row>
    <row r="257" spans="1:5" x14ac:dyDescent="0.2">
      <c r="A257" t="s">
        <v>353</v>
      </c>
      <c r="C257" t="s">
        <v>20</v>
      </c>
      <c r="D257" s="13">
        <v>5.0000000000000001E-4</v>
      </c>
      <c r="E257" s="1">
        <v>190</v>
      </c>
    </row>
    <row r="258" spans="1:5" x14ac:dyDescent="0.2">
      <c r="A258" t="s">
        <v>354</v>
      </c>
      <c r="C258" t="s">
        <v>22</v>
      </c>
      <c r="D258" s="13">
        <v>5.0000000000000001E-4</v>
      </c>
      <c r="E258" s="1">
        <v>189</v>
      </c>
    </row>
    <row r="259" spans="1:5" x14ac:dyDescent="0.2">
      <c r="A259" t="s">
        <v>355</v>
      </c>
      <c r="C259" t="s">
        <v>10</v>
      </c>
      <c r="D259" s="13">
        <v>5.0000000000000001E-4</v>
      </c>
      <c r="E259" s="1">
        <v>182</v>
      </c>
    </row>
    <row r="260" spans="1:5" x14ac:dyDescent="0.2">
      <c r="A260" t="s">
        <v>356</v>
      </c>
      <c r="C260" t="s">
        <v>15</v>
      </c>
      <c r="D260" s="13">
        <v>5.0000000000000001E-4</v>
      </c>
      <c r="E260" s="1">
        <v>181</v>
      </c>
    </row>
    <row r="261" spans="1:5" x14ac:dyDescent="0.2">
      <c r="A261" t="s">
        <v>357</v>
      </c>
      <c r="C261" t="s">
        <v>27</v>
      </c>
      <c r="D261" s="13">
        <v>5.0000000000000001E-4</v>
      </c>
      <c r="E261" s="1">
        <v>181</v>
      </c>
    </row>
    <row r="262" spans="1:5" x14ac:dyDescent="0.2">
      <c r="A262" t="s">
        <v>358</v>
      </c>
      <c r="C262" t="s">
        <v>17</v>
      </c>
      <c r="D262" s="13">
        <v>5.0000000000000001E-4</v>
      </c>
      <c r="E262" s="1">
        <v>180</v>
      </c>
    </row>
    <row r="263" spans="1:5" x14ac:dyDescent="0.2">
      <c r="A263" t="s">
        <v>359</v>
      </c>
      <c r="C263" t="s">
        <v>25</v>
      </c>
      <c r="D263" s="13">
        <v>5.0000000000000001E-4</v>
      </c>
      <c r="E263" s="1">
        <v>179</v>
      </c>
    </row>
    <row r="264" spans="1:5" x14ac:dyDescent="0.2">
      <c r="A264" t="s">
        <v>360</v>
      </c>
      <c r="C264" t="s">
        <v>27</v>
      </c>
      <c r="D264" s="13">
        <v>5.0000000000000001E-4</v>
      </c>
      <c r="E264" s="1">
        <v>176</v>
      </c>
    </row>
    <row r="265" spans="1:5" x14ac:dyDescent="0.2">
      <c r="A265" t="s">
        <v>361</v>
      </c>
      <c r="C265" t="s">
        <v>22</v>
      </c>
      <c r="D265" s="13">
        <v>5.0000000000000001E-4</v>
      </c>
      <c r="E265" s="1">
        <v>176</v>
      </c>
    </row>
    <row r="266" spans="1:5" x14ac:dyDescent="0.2">
      <c r="A266" t="s">
        <v>362</v>
      </c>
      <c r="C266" t="s">
        <v>18</v>
      </c>
      <c r="D266" s="13">
        <v>5.0000000000000001E-4</v>
      </c>
      <c r="E266" s="1">
        <v>175</v>
      </c>
    </row>
    <row r="267" spans="1:5" x14ac:dyDescent="0.2">
      <c r="A267" t="s">
        <v>363</v>
      </c>
      <c r="C267" t="s">
        <v>19</v>
      </c>
      <c r="D267" s="13">
        <v>5.0000000000000001E-4</v>
      </c>
      <c r="E267" s="1">
        <v>175</v>
      </c>
    </row>
    <row r="268" spans="1:5" x14ac:dyDescent="0.2">
      <c r="A268" t="s">
        <v>364</v>
      </c>
      <c r="C268" t="s">
        <v>10</v>
      </c>
      <c r="D268" s="13">
        <v>5.0000000000000001E-4</v>
      </c>
      <c r="E268" s="1">
        <v>174</v>
      </c>
    </row>
    <row r="269" spans="1:5" x14ac:dyDescent="0.2">
      <c r="A269" t="s">
        <v>365</v>
      </c>
      <c r="C269" t="s">
        <v>20</v>
      </c>
      <c r="D269" s="13">
        <v>5.0000000000000001E-4</v>
      </c>
      <c r="E269" s="1">
        <v>174</v>
      </c>
    </row>
    <row r="270" spans="1:5" x14ac:dyDescent="0.2">
      <c r="A270" t="s">
        <v>366</v>
      </c>
      <c r="C270" t="s">
        <v>22</v>
      </c>
      <c r="D270" s="13">
        <v>5.0000000000000001E-4</v>
      </c>
      <c r="E270" s="1">
        <v>172</v>
      </c>
    </row>
    <row r="271" spans="1:5" x14ac:dyDescent="0.2">
      <c r="A271" t="s">
        <v>367</v>
      </c>
      <c r="C271" t="s">
        <v>20</v>
      </c>
      <c r="D271" s="13">
        <v>5.0000000000000001E-4</v>
      </c>
      <c r="E271" s="1">
        <v>169</v>
      </c>
    </row>
    <row r="272" spans="1:5" x14ac:dyDescent="0.2">
      <c r="A272" t="s">
        <v>368</v>
      </c>
      <c r="C272" t="s">
        <v>22</v>
      </c>
      <c r="D272" s="13">
        <v>5.0000000000000001E-4</v>
      </c>
      <c r="E272" s="1">
        <v>168</v>
      </c>
    </row>
    <row r="273" spans="1:5" x14ac:dyDescent="0.2">
      <c r="A273" t="s">
        <v>369</v>
      </c>
      <c r="C273" t="s">
        <v>17</v>
      </c>
      <c r="D273" s="13">
        <v>5.0000000000000001E-4</v>
      </c>
      <c r="E273" s="1">
        <v>167</v>
      </c>
    </row>
    <row r="274" spans="1:5" x14ac:dyDescent="0.2">
      <c r="A274" t="s">
        <v>370</v>
      </c>
      <c r="C274" t="s">
        <v>18</v>
      </c>
      <c r="D274" s="13">
        <v>5.0000000000000001E-4</v>
      </c>
      <c r="E274" s="1">
        <v>166</v>
      </c>
    </row>
    <row r="275" spans="1:5" x14ac:dyDescent="0.2">
      <c r="A275" t="s">
        <v>371</v>
      </c>
      <c r="C275" t="s">
        <v>27</v>
      </c>
      <c r="D275" s="13">
        <v>5.0000000000000001E-4</v>
      </c>
      <c r="E275" s="1">
        <v>165</v>
      </c>
    </row>
    <row r="276" spans="1:5" x14ac:dyDescent="0.2">
      <c r="A276" t="s">
        <v>372</v>
      </c>
      <c r="C276" t="s">
        <v>20</v>
      </c>
      <c r="D276" s="13">
        <v>4.0000000000000002E-4</v>
      </c>
      <c r="E276" s="1">
        <v>163</v>
      </c>
    </row>
    <row r="277" spans="1:5" x14ac:dyDescent="0.2">
      <c r="A277" t="s">
        <v>373</v>
      </c>
      <c r="C277" t="s">
        <v>22</v>
      </c>
      <c r="D277" s="13">
        <v>4.0000000000000002E-4</v>
      </c>
      <c r="E277" s="1">
        <v>162</v>
      </c>
    </row>
    <row r="278" spans="1:5" x14ac:dyDescent="0.2">
      <c r="A278" t="s">
        <v>374</v>
      </c>
      <c r="C278" t="s">
        <v>24</v>
      </c>
      <c r="D278" s="13">
        <v>4.0000000000000002E-4</v>
      </c>
      <c r="E278" s="1">
        <v>160</v>
      </c>
    </row>
    <row r="279" spans="1:5" x14ac:dyDescent="0.2">
      <c r="A279" t="s">
        <v>375</v>
      </c>
      <c r="C279" t="s">
        <v>120</v>
      </c>
      <c r="D279" s="13">
        <v>4.0000000000000002E-4</v>
      </c>
      <c r="E279" s="1">
        <v>155</v>
      </c>
    </row>
    <row r="280" spans="1:5" x14ac:dyDescent="0.2">
      <c r="A280" t="s">
        <v>376</v>
      </c>
      <c r="C280" t="s">
        <v>8</v>
      </c>
      <c r="D280" s="13">
        <v>4.0000000000000002E-4</v>
      </c>
      <c r="E280" s="1">
        <v>149</v>
      </c>
    </row>
    <row r="281" spans="1:5" x14ac:dyDescent="0.2">
      <c r="A281" t="s">
        <v>377</v>
      </c>
      <c r="C281" t="s">
        <v>23</v>
      </c>
      <c r="D281" s="13">
        <v>4.0000000000000002E-4</v>
      </c>
      <c r="E281" s="1">
        <v>147</v>
      </c>
    </row>
    <row r="282" spans="1:5" x14ac:dyDescent="0.2">
      <c r="A282" t="s">
        <v>378</v>
      </c>
      <c r="C282" t="s">
        <v>27</v>
      </c>
      <c r="D282" s="13">
        <v>4.0000000000000002E-4</v>
      </c>
      <c r="E282" s="1">
        <v>146</v>
      </c>
    </row>
    <row r="283" spans="1:5" x14ac:dyDescent="0.2">
      <c r="A283" t="s">
        <v>379</v>
      </c>
      <c r="C283" t="s">
        <v>17</v>
      </c>
      <c r="D283" s="13">
        <v>4.0000000000000002E-4</v>
      </c>
      <c r="E283" s="1">
        <v>145</v>
      </c>
    </row>
    <row r="284" spans="1:5" x14ac:dyDescent="0.2">
      <c r="A284" t="s">
        <v>380</v>
      </c>
      <c r="C284" t="s">
        <v>22</v>
      </c>
      <c r="D284" s="13">
        <v>4.0000000000000002E-4</v>
      </c>
      <c r="E284" s="1">
        <v>143</v>
      </c>
    </row>
    <row r="285" spans="1:5" x14ac:dyDescent="0.2">
      <c r="A285" t="s">
        <v>381</v>
      </c>
      <c r="C285" t="s">
        <v>16</v>
      </c>
      <c r="D285" s="13">
        <v>4.0000000000000002E-4</v>
      </c>
      <c r="E285" s="1">
        <v>142</v>
      </c>
    </row>
    <row r="286" spans="1:5" x14ac:dyDescent="0.2">
      <c r="A286" t="s">
        <v>382</v>
      </c>
      <c r="C286" t="s">
        <v>27</v>
      </c>
      <c r="D286" s="13">
        <v>4.0000000000000002E-4</v>
      </c>
      <c r="E286" s="1">
        <v>139</v>
      </c>
    </row>
    <row r="287" spans="1:5" x14ac:dyDescent="0.2">
      <c r="A287" t="s">
        <v>383</v>
      </c>
      <c r="C287" t="s">
        <v>25</v>
      </c>
      <c r="D287" s="13">
        <v>4.0000000000000002E-4</v>
      </c>
      <c r="E287" s="1">
        <v>138</v>
      </c>
    </row>
    <row r="288" spans="1:5" x14ac:dyDescent="0.2">
      <c r="A288" t="s">
        <v>384</v>
      </c>
      <c r="C288" t="s">
        <v>120</v>
      </c>
      <c r="D288" s="13">
        <v>4.0000000000000002E-4</v>
      </c>
      <c r="E288" s="1">
        <v>136</v>
      </c>
    </row>
    <row r="289" spans="1:5" x14ac:dyDescent="0.2">
      <c r="A289" t="s">
        <v>385</v>
      </c>
      <c r="C289" t="s">
        <v>16</v>
      </c>
      <c r="D289" s="13">
        <v>4.0000000000000002E-4</v>
      </c>
      <c r="E289" s="1">
        <v>135</v>
      </c>
    </row>
    <row r="290" spans="1:5" x14ac:dyDescent="0.2">
      <c r="A290" t="s">
        <v>386</v>
      </c>
      <c r="C290" t="s">
        <v>23</v>
      </c>
      <c r="D290" s="13">
        <v>4.0000000000000002E-4</v>
      </c>
      <c r="E290" s="1">
        <v>133</v>
      </c>
    </row>
    <row r="291" spans="1:5" x14ac:dyDescent="0.2">
      <c r="A291" t="s">
        <v>387</v>
      </c>
      <c r="C291" t="s">
        <v>15</v>
      </c>
      <c r="D291" s="13">
        <v>4.0000000000000002E-4</v>
      </c>
      <c r="E291" s="1">
        <v>132</v>
      </c>
    </row>
    <row r="292" spans="1:5" x14ac:dyDescent="0.2">
      <c r="A292" t="s">
        <v>388</v>
      </c>
      <c r="C292" t="s">
        <v>19</v>
      </c>
      <c r="D292" s="13">
        <v>4.0000000000000002E-4</v>
      </c>
      <c r="E292" s="1">
        <v>129</v>
      </c>
    </row>
    <row r="293" spans="1:5" x14ac:dyDescent="0.2">
      <c r="A293" t="s">
        <v>389</v>
      </c>
      <c r="C293" t="s">
        <v>0</v>
      </c>
      <c r="D293" s="13">
        <v>2.9999999999999997E-4</v>
      </c>
      <c r="E293" s="1">
        <v>127</v>
      </c>
    </row>
    <row r="294" spans="1:5" x14ac:dyDescent="0.2">
      <c r="A294" t="s">
        <v>390</v>
      </c>
      <c r="C294" t="s">
        <v>21</v>
      </c>
      <c r="D294" s="13">
        <v>2.9999999999999997E-4</v>
      </c>
      <c r="E294" s="1">
        <v>126</v>
      </c>
    </row>
    <row r="295" spans="1:5" x14ac:dyDescent="0.2">
      <c r="A295" t="s">
        <v>391</v>
      </c>
      <c r="C295" t="s">
        <v>27</v>
      </c>
      <c r="D295" s="13">
        <v>2.9999999999999997E-4</v>
      </c>
      <c r="E295" s="1">
        <v>124</v>
      </c>
    </row>
    <row r="296" spans="1:5" x14ac:dyDescent="0.2">
      <c r="A296" t="s">
        <v>392</v>
      </c>
      <c r="C296" t="s">
        <v>15</v>
      </c>
      <c r="D296" s="13">
        <v>2.9999999999999997E-4</v>
      </c>
      <c r="E296" s="1">
        <v>117</v>
      </c>
    </row>
    <row r="297" spans="1:5" x14ac:dyDescent="0.2">
      <c r="A297" t="s">
        <v>393</v>
      </c>
      <c r="C297" t="s">
        <v>22</v>
      </c>
      <c r="D297" s="13">
        <v>2.9999999999999997E-4</v>
      </c>
      <c r="E297" s="1">
        <v>115</v>
      </c>
    </row>
    <row r="298" spans="1:5" x14ac:dyDescent="0.2">
      <c r="A298" t="s">
        <v>394</v>
      </c>
      <c r="C298" t="s">
        <v>27</v>
      </c>
      <c r="D298" s="13">
        <v>2.9999999999999997E-4</v>
      </c>
      <c r="E298" s="1">
        <v>113</v>
      </c>
    </row>
    <row r="299" spans="1:5" x14ac:dyDescent="0.2">
      <c r="A299" t="s">
        <v>395</v>
      </c>
      <c r="C299" t="s">
        <v>15</v>
      </c>
      <c r="D299" s="13">
        <v>2.9999999999999997E-4</v>
      </c>
      <c r="E299" s="1">
        <v>108</v>
      </c>
    </row>
    <row r="300" spans="1:5" x14ac:dyDescent="0.2">
      <c r="A300" t="s">
        <v>396</v>
      </c>
      <c r="C300" t="s">
        <v>13</v>
      </c>
      <c r="D300" s="13">
        <v>2.9999999999999997E-4</v>
      </c>
      <c r="E300" s="1">
        <v>107</v>
      </c>
    </row>
    <row r="301" spans="1:5" x14ac:dyDescent="0.2">
      <c r="A301" t="s">
        <v>397</v>
      </c>
      <c r="C301" t="s">
        <v>18</v>
      </c>
      <c r="D301" s="13">
        <v>2.9999999999999997E-4</v>
      </c>
      <c r="E301" s="1">
        <v>104</v>
      </c>
    </row>
    <row r="302" spans="1:5" x14ac:dyDescent="0.2">
      <c r="A302" t="s">
        <v>398</v>
      </c>
      <c r="C302" t="s">
        <v>0</v>
      </c>
      <c r="D302" s="13">
        <v>2.9999999999999997E-4</v>
      </c>
      <c r="E302" s="1">
        <v>104</v>
      </c>
    </row>
    <row r="303" spans="1:5" x14ac:dyDescent="0.2">
      <c r="A303" t="s">
        <v>399</v>
      </c>
      <c r="C303" t="s">
        <v>22</v>
      </c>
      <c r="D303" s="13">
        <v>2.9999999999999997E-4</v>
      </c>
      <c r="E303" s="1">
        <v>104</v>
      </c>
    </row>
    <row r="304" spans="1:5" x14ac:dyDescent="0.2">
      <c r="A304" t="s">
        <v>400</v>
      </c>
      <c r="C304" t="s">
        <v>24</v>
      </c>
      <c r="D304" s="13">
        <v>2.9999999999999997E-4</v>
      </c>
      <c r="E304" s="1">
        <v>101</v>
      </c>
    </row>
    <row r="305" spans="1:5" x14ac:dyDescent="0.2">
      <c r="A305" t="s">
        <v>401</v>
      </c>
      <c r="C305" t="s">
        <v>21</v>
      </c>
      <c r="D305" s="13">
        <v>2.9999999999999997E-4</v>
      </c>
      <c r="E305" s="1">
        <v>100</v>
      </c>
    </row>
    <row r="306" spans="1:5" x14ac:dyDescent="0.2">
      <c r="A306" t="s">
        <v>402</v>
      </c>
      <c r="C306" t="s">
        <v>27</v>
      </c>
      <c r="D306" s="13">
        <v>2.0000000000000001E-4</v>
      </c>
      <c r="E306" s="1">
        <v>90</v>
      </c>
    </row>
    <row r="307" spans="1:5" x14ac:dyDescent="0.2">
      <c r="A307" t="s">
        <v>403</v>
      </c>
      <c r="C307" t="s">
        <v>14</v>
      </c>
      <c r="D307" s="13">
        <v>2.0000000000000001E-4</v>
      </c>
      <c r="E307" s="1">
        <v>89</v>
      </c>
    </row>
    <row r="308" spans="1:5" x14ac:dyDescent="0.2">
      <c r="A308" t="s">
        <v>404</v>
      </c>
      <c r="C308" t="s">
        <v>27</v>
      </c>
      <c r="D308" s="13">
        <v>2.0000000000000001E-4</v>
      </c>
      <c r="E308" s="1">
        <v>88</v>
      </c>
    </row>
    <row r="309" spans="1:5" x14ac:dyDescent="0.2">
      <c r="A309" t="s">
        <v>405</v>
      </c>
      <c r="C309" t="s">
        <v>22</v>
      </c>
      <c r="D309" s="13">
        <v>2.0000000000000001E-4</v>
      </c>
      <c r="E309" s="1">
        <v>88</v>
      </c>
    </row>
    <row r="310" spans="1:5" x14ac:dyDescent="0.2">
      <c r="A310" t="s">
        <v>406</v>
      </c>
      <c r="C310" t="s">
        <v>19</v>
      </c>
      <c r="D310" s="13">
        <v>2.0000000000000001E-4</v>
      </c>
      <c r="E310" s="1">
        <v>86</v>
      </c>
    </row>
    <row r="311" spans="1:5" x14ac:dyDescent="0.2">
      <c r="A311" t="s">
        <v>407</v>
      </c>
      <c r="C311" t="s">
        <v>20</v>
      </c>
      <c r="D311" s="13">
        <v>2.0000000000000001E-4</v>
      </c>
      <c r="E311" s="1">
        <v>86</v>
      </c>
    </row>
    <row r="312" spans="1:5" x14ac:dyDescent="0.2">
      <c r="A312" t="s">
        <v>408</v>
      </c>
      <c r="C312" t="s">
        <v>27</v>
      </c>
      <c r="D312" s="13">
        <v>2.0000000000000001E-4</v>
      </c>
      <c r="E312" s="1">
        <v>85</v>
      </c>
    </row>
    <row r="313" spans="1:5" x14ac:dyDescent="0.2">
      <c r="A313" t="s">
        <v>409</v>
      </c>
      <c r="C313" t="s">
        <v>0</v>
      </c>
      <c r="D313" s="13">
        <v>2.0000000000000001E-4</v>
      </c>
      <c r="E313" s="1">
        <v>83</v>
      </c>
    </row>
    <row r="314" spans="1:5" x14ac:dyDescent="0.2">
      <c r="A314" t="s">
        <v>410</v>
      </c>
      <c r="C314" t="s">
        <v>23</v>
      </c>
      <c r="D314" s="13">
        <v>2.0000000000000001E-4</v>
      </c>
      <c r="E314" s="1">
        <v>83</v>
      </c>
    </row>
    <row r="315" spans="1:5" x14ac:dyDescent="0.2">
      <c r="A315" t="s">
        <v>411</v>
      </c>
      <c r="C315" t="s">
        <v>20</v>
      </c>
      <c r="D315" s="13">
        <v>2.0000000000000001E-4</v>
      </c>
      <c r="E315" s="1">
        <v>83</v>
      </c>
    </row>
    <row r="316" spans="1:5" x14ac:dyDescent="0.2">
      <c r="A316" t="s">
        <v>412</v>
      </c>
      <c r="C316" t="s">
        <v>25</v>
      </c>
      <c r="D316" s="13">
        <v>2.0000000000000001E-4</v>
      </c>
      <c r="E316" s="1">
        <v>82</v>
      </c>
    </row>
    <row r="317" spans="1:5" x14ac:dyDescent="0.2">
      <c r="A317" t="s">
        <v>413</v>
      </c>
      <c r="C317" t="s">
        <v>13</v>
      </c>
      <c r="D317" s="13">
        <v>2.0000000000000001E-4</v>
      </c>
      <c r="E317" s="1">
        <v>79</v>
      </c>
    </row>
    <row r="318" spans="1:5" x14ac:dyDescent="0.2">
      <c r="A318" t="s">
        <v>414</v>
      </c>
      <c r="C318" t="s">
        <v>14</v>
      </c>
      <c r="D318" s="13">
        <v>2.0000000000000001E-4</v>
      </c>
      <c r="E318" s="1">
        <v>75</v>
      </c>
    </row>
    <row r="319" spans="1:5" x14ac:dyDescent="0.2">
      <c r="A319" t="s">
        <v>415</v>
      </c>
      <c r="C319" t="s">
        <v>9</v>
      </c>
      <c r="D319" s="13">
        <v>2.0000000000000001E-4</v>
      </c>
      <c r="E319" s="1">
        <v>74</v>
      </c>
    </row>
    <row r="320" spans="1:5" x14ac:dyDescent="0.2">
      <c r="A320" t="s">
        <v>416</v>
      </c>
      <c r="C320" t="s">
        <v>27</v>
      </c>
      <c r="D320" s="13">
        <v>2.0000000000000001E-4</v>
      </c>
      <c r="E320" s="1">
        <v>74</v>
      </c>
    </row>
    <row r="321" spans="1:5" x14ac:dyDescent="0.2">
      <c r="A321" t="s">
        <v>417</v>
      </c>
      <c r="C321" t="s">
        <v>18</v>
      </c>
      <c r="D321" s="13">
        <v>2.0000000000000001E-4</v>
      </c>
      <c r="E321" s="1">
        <v>73</v>
      </c>
    </row>
    <row r="322" spans="1:5" x14ac:dyDescent="0.2">
      <c r="A322" t="s">
        <v>418</v>
      </c>
      <c r="C322" t="s">
        <v>15</v>
      </c>
      <c r="D322" s="13">
        <v>2.0000000000000001E-4</v>
      </c>
      <c r="E322" s="1">
        <v>73</v>
      </c>
    </row>
    <row r="323" spans="1:5" x14ac:dyDescent="0.2">
      <c r="A323" t="s">
        <v>419</v>
      </c>
      <c r="C323" t="s">
        <v>24</v>
      </c>
      <c r="D323" s="13">
        <v>2.0000000000000001E-4</v>
      </c>
      <c r="E323" s="1">
        <v>71</v>
      </c>
    </row>
    <row r="324" spans="1:5" x14ac:dyDescent="0.2">
      <c r="A324" t="s">
        <v>420</v>
      </c>
      <c r="C324" t="s">
        <v>27</v>
      </c>
      <c r="D324" s="13">
        <v>2.0000000000000001E-4</v>
      </c>
      <c r="E324" s="1">
        <v>69</v>
      </c>
    </row>
    <row r="325" spans="1:5" x14ac:dyDescent="0.2">
      <c r="A325" t="s">
        <v>421</v>
      </c>
      <c r="C325" t="s">
        <v>13</v>
      </c>
      <c r="D325" s="13">
        <v>2.0000000000000001E-4</v>
      </c>
      <c r="E325" s="1">
        <v>69</v>
      </c>
    </row>
    <row r="326" spans="1:5" x14ac:dyDescent="0.2">
      <c r="A326" t="s">
        <v>422</v>
      </c>
      <c r="C326" t="s">
        <v>120</v>
      </c>
      <c r="D326" s="13">
        <v>2.0000000000000001E-4</v>
      </c>
      <c r="E326" s="1">
        <v>68</v>
      </c>
    </row>
    <row r="327" spans="1:5" x14ac:dyDescent="0.2">
      <c r="A327" t="s">
        <v>423</v>
      </c>
      <c r="C327" t="s">
        <v>21</v>
      </c>
      <c r="D327" s="13">
        <v>2.0000000000000001E-4</v>
      </c>
      <c r="E327" s="1">
        <v>66</v>
      </c>
    </row>
    <row r="328" spans="1:5" x14ac:dyDescent="0.2">
      <c r="A328" t="s">
        <v>424</v>
      </c>
      <c r="C328" t="s">
        <v>27</v>
      </c>
      <c r="D328" s="13">
        <v>2.0000000000000001E-4</v>
      </c>
      <c r="E328" s="1">
        <v>65</v>
      </c>
    </row>
    <row r="329" spans="1:5" x14ac:dyDescent="0.2">
      <c r="A329" t="s">
        <v>425</v>
      </c>
      <c r="C329" t="s">
        <v>8</v>
      </c>
      <c r="D329" s="13">
        <v>2.0000000000000001E-4</v>
      </c>
      <c r="E329" s="1">
        <v>64</v>
      </c>
    </row>
    <row r="330" spans="1:5" x14ac:dyDescent="0.2">
      <c r="A330" t="s">
        <v>426</v>
      </c>
      <c r="C330" t="s">
        <v>22</v>
      </c>
      <c r="D330" s="13">
        <v>2.0000000000000001E-4</v>
      </c>
      <c r="E330" s="1">
        <v>63</v>
      </c>
    </row>
    <row r="331" spans="1:5" x14ac:dyDescent="0.2">
      <c r="A331" t="s">
        <v>427</v>
      </c>
      <c r="C331" t="s">
        <v>27</v>
      </c>
      <c r="D331" s="13">
        <v>2.0000000000000001E-4</v>
      </c>
      <c r="E331" s="1">
        <v>57</v>
      </c>
    </row>
    <row r="332" spans="1:5" x14ac:dyDescent="0.2">
      <c r="A332" t="s">
        <v>428</v>
      </c>
      <c r="C332" t="s">
        <v>13</v>
      </c>
      <c r="D332" s="13">
        <v>1E-4</v>
      </c>
      <c r="E332" s="1">
        <v>54</v>
      </c>
    </row>
    <row r="333" spans="1:5" x14ac:dyDescent="0.2">
      <c r="A333" t="s">
        <v>429</v>
      </c>
      <c r="C333" t="s">
        <v>21</v>
      </c>
      <c r="D333" s="13">
        <v>1E-4</v>
      </c>
      <c r="E333" s="1">
        <v>53</v>
      </c>
    </row>
    <row r="334" spans="1:5" x14ac:dyDescent="0.2">
      <c r="A334" t="s">
        <v>430</v>
      </c>
      <c r="C334" t="s">
        <v>23</v>
      </c>
      <c r="D334" s="13">
        <v>1E-4</v>
      </c>
      <c r="E334" s="1">
        <v>52</v>
      </c>
    </row>
    <row r="335" spans="1:5" x14ac:dyDescent="0.2">
      <c r="A335" t="s">
        <v>431</v>
      </c>
      <c r="C335" t="s">
        <v>120</v>
      </c>
      <c r="D335" s="13">
        <v>1E-4</v>
      </c>
      <c r="E335" s="1">
        <v>49</v>
      </c>
    </row>
    <row r="336" spans="1:5" x14ac:dyDescent="0.2">
      <c r="A336" t="s">
        <v>432</v>
      </c>
      <c r="C336" t="s">
        <v>16</v>
      </c>
      <c r="D336" s="13">
        <v>1E-4</v>
      </c>
      <c r="E336" s="1">
        <v>48</v>
      </c>
    </row>
    <row r="337" spans="1:5" x14ac:dyDescent="0.2">
      <c r="A337" t="s">
        <v>433</v>
      </c>
      <c r="C337" t="s">
        <v>12</v>
      </c>
      <c r="D337" s="13">
        <v>1E-4</v>
      </c>
      <c r="E337" s="1">
        <v>46</v>
      </c>
    </row>
    <row r="338" spans="1:5" x14ac:dyDescent="0.2">
      <c r="A338" t="s">
        <v>434</v>
      </c>
      <c r="C338" t="s">
        <v>28</v>
      </c>
      <c r="D338" s="13">
        <v>1E-4</v>
      </c>
      <c r="E338" s="1">
        <v>43</v>
      </c>
    </row>
    <row r="339" spans="1:5" x14ac:dyDescent="0.2">
      <c r="A339" t="s">
        <v>435</v>
      </c>
      <c r="C339" t="s">
        <v>17</v>
      </c>
      <c r="D339" s="13">
        <v>1E-4</v>
      </c>
      <c r="E339" s="1">
        <v>37</v>
      </c>
    </row>
    <row r="340" spans="1:5" x14ac:dyDescent="0.2">
      <c r="A340" t="s">
        <v>436</v>
      </c>
      <c r="C340" t="s">
        <v>24</v>
      </c>
      <c r="D340" s="13">
        <v>1E-4</v>
      </c>
      <c r="E340" s="1">
        <v>36</v>
      </c>
    </row>
    <row r="341" spans="1:5" x14ac:dyDescent="0.2">
      <c r="A341" t="s">
        <v>437</v>
      </c>
      <c r="C341" t="s">
        <v>17</v>
      </c>
      <c r="D341" s="13">
        <v>1E-4</v>
      </c>
      <c r="E341" s="1">
        <v>35</v>
      </c>
    </row>
    <row r="342" spans="1:5" x14ac:dyDescent="0.2">
      <c r="A342" t="s">
        <v>438</v>
      </c>
      <c r="C342" t="s">
        <v>27</v>
      </c>
      <c r="D342" s="13">
        <v>1E-4</v>
      </c>
      <c r="E342" s="1">
        <v>34</v>
      </c>
    </row>
    <row r="343" spans="1:5" x14ac:dyDescent="0.2">
      <c r="A343" t="s">
        <v>439</v>
      </c>
      <c r="C343" t="s">
        <v>27</v>
      </c>
      <c r="D343" s="13">
        <v>1E-4</v>
      </c>
      <c r="E343" s="1">
        <v>34</v>
      </c>
    </row>
    <row r="344" spans="1:5" x14ac:dyDescent="0.2">
      <c r="A344" t="s">
        <v>440</v>
      </c>
      <c r="C344" t="s">
        <v>13</v>
      </c>
      <c r="D344" s="13">
        <v>1E-4</v>
      </c>
      <c r="E344" s="1">
        <v>33</v>
      </c>
    </row>
    <row r="345" spans="1:5" x14ac:dyDescent="0.2">
      <c r="A345" t="s">
        <v>441</v>
      </c>
      <c r="C345" t="s">
        <v>21</v>
      </c>
      <c r="D345" s="13">
        <v>1E-4</v>
      </c>
      <c r="E345" s="1">
        <v>32</v>
      </c>
    </row>
    <row r="346" spans="1:5" x14ac:dyDescent="0.2">
      <c r="A346" t="s">
        <v>442</v>
      </c>
      <c r="C346" t="s">
        <v>13</v>
      </c>
      <c r="D346" s="13">
        <v>1E-4</v>
      </c>
      <c r="E346" s="1">
        <v>31</v>
      </c>
    </row>
    <row r="347" spans="1:5" x14ac:dyDescent="0.2">
      <c r="A347" t="s">
        <v>443</v>
      </c>
      <c r="C347" t="s">
        <v>13</v>
      </c>
      <c r="D347" s="13">
        <v>1E-4</v>
      </c>
      <c r="E347" s="1">
        <v>31</v>
      </c>
    </row>
    <row r="348" spans="1:5" x14ac:dyDescent="0.2">
      <c r="A348" t="s">
        <v>444</v>
      </c>
      <c r="C348" t="s">
        <v>0</v>
      </c>
      <c r="D348" s="13">
        <v>1E-4</v>
      </c>
      <c r="E348" s="1">
        <v>30</v>
      </c>
    </row>
    <row r="349" spans="1:5" x14ac:dyDescent="0.2">
      <c r="A349" t="s">
        <v>445</v>
      </c>
      <c r="C349" t="s">
        <v>16</v>
      </c>
      <c r="D349" s="13">
        <v>1E-4</v>
      </c>
      <c r="E349" s="1">
        <v>27</v>
      </c>
    </row>
    <row r="350" spans="1:5" x14ac:dyDescent="0.2">
      <c r="A350" t="s">
        <v>446</v>
      </c>
      <c r="C350" t="s">
        <v>20</v>
      </c>
      <c r="D350" s="13">
        <v>1E-4</v>
      </c>
      <c r="E350" s="1">
        <v>27</v>
      </c>
    </row>
    <row r="351" spans="1:5" x14ac:dyDescent="0.2">
      <c r="A351" t="s">
        <v>447</v>
      </c>
      <c r="C351" t="s">
        <v>16</v>
      </c>
      <c r="D351" s="13">
        <v>1E-4</v>
      </c>
      <c r="E351" s="1">
        <v>25</v>
      </c>
    </row>
    <row r="352" spans="1:5" x14ac:dyDescent="0.2">
      <c r="A352" t="s">
        <v>448</v>
      </c>
      <c r="C352" t="s">
        <v>9</v>
      </c>
      <c r="D352" s="13">
        <v>1E-4</v>
      </c>
      <c r="E352" s="1">
        <v>24</v>
      </c>
    </row>
    <row r="353" spans="1:5" x14ac:dyDescent="0.2">
      <c r="A353" t="s">
        <v>449</v>
      </c>
      <c r="C353" t="s">
        <v>24</v>
      </c>
      <c r="D353" s="13">
        <v>1E-4</v>
      </c>
      <c r="E353" s="1">
        <v>20</v>
      </c>
    </row>
    <row r="354" spans="1:5" x14ac:dyDescent="0.2">
      <c r="A354" t="s">
        <v>450</v>
      </c>
      <c r="C354" t="s">
        <v>21</v>
      </c>
      <c r="D354" s="13">
        <v>1E-4</v>
      </c>
      <c r="E354" s="1">
        <v>18</v>
      </c>
    </row>
    <row r="355" spans="1:5" x14ac:dyDescent="0.2">
      <c r="A355" t="s">
        <v>451</v>
      </c>
      <c r="C355" t="s">
        <v>16</v>
      </c>
      <c r="D355" s="13">
        <v>1E-4</v>
      </c>
      <c r="E355" s="1">
        <v>15</v>
      </c>
    </row>
    <row r="356" spans="1:5" x14ac:dyDescent="0.2">
      <c r="A356" t="s">
        <v>452</v>
      </c>
      <c r="C356" t="s">
        <v>13</v>
      </c>
      <c r="D356" s="13">
        <v>1E-4</v>
      </c>
      <c r="E356" s="1">
        <v>13</v>
      </c>
    </row>
    <row r="357" spans="1:5" x14ac:dyDescent="0.2">
      <c r="A357" t="s">
        <v>453</v>
      </c>
      <c r="C357" t="s">
        <v>23</v>
      </c>
      <c r="D357" s="13">
        <v>1E-4</v>
      </c>
      <c r="E357" s="1">
        <v>12</v>
      </c>
    </row>
    <row r="358" spans="1:5" x14ac:dyDescent="0.2">
      <c r="A358" t="s">
        <v>454</v>
      </c>
      <c r="C358" t="s">
        <v>24</v>
      </c>
      <c r="D358" s="13">
        <v>1E-4</v>
      </c>
      <c r="E358" s="1">
        <v>10</v>
      </c>
    </row>
    <row r="359" spans="1:5" x14ac:dyDescent="0.2">
      <c r="A359" t="s">
        <v>455</v>
      </c>
      <c r="C359" t="s">
        <v>27</v>
      </c>
      <c r="D359" s="13">
        <v>1E-4</v>
      </c>
      <c r="E359" s="1">
        <v>9</v>
      </c>
    </row>
    <row r="360" spans="1:5" x14ac:dyDescent="0.2">
      <c r="A360" t="s">
        <v>456</v>
      </c>
      <c r="C360" t="s">
        <v>16</v>
      </c>
      <c r="D360" s="13">
        <v>1E-4</v>
      </c>
      <c r="E360" s="1">
        <v>8</v>
      </c>
    </row>
    <row r="361" spans="1:5" x14ac:dyDescent="0.2">
      <c r="A361" t="s">
        <v>457</v>
      </c>
      <c r="C361" t="s">
        <v>21</v>
      </c>
      <c r="D361" s="13">
        <v>1E-4</v>
      </c>
      <c r="E361" s="1">
        <v>6</v>
      </c>
    </row>
    <row r="362" spans="1:5" x14ac:dyDescent="0.2">
      <c r="A362" t="s">
        <v>458</v>
      </c>
      <c r="C362" t="s">
        <v>24</v>
      </c>
      <c r="D362" s="13">
        <v>1E-4</v>
      </c>
      <c r="E362" s="1">
        <v>2</v>
      </c>
    </row>
    <row r="363" spans="1:5" x14ac:dyDescent="0.2">
      <c r="A363" t="s">
        <v>459</v>
      </c>
      <c r="C363" t="s">
        <v>13</v>
      </c>
      <c r="D363" s="13">
        <v>0</v>
      </c>
      <c r="E363" s="1">
        <v>0</v>
      </c>
    </row>
    <row r="365" spans="1:5" x14ac:dyDescent="0.2">
      <c r="E365" s="121"/>
    </row>
    <row r="3474" spans="5:5" x14ac:dyDescent="0.2">
      <c r="E3474" s="1"/>
    </row>
    <row r="3478" spans="5:5" x14ac:dyDescent="0.2">
      <c r="E3478" s="1"/>
    </row>
    <row r="3482" spans="5:5" x14ac:dyDescent="0.2">
      <c r="E3482" s="1"/>
    </row>
    <row r="3486" spans="5:5" x14ac:dyDescent="0.2">
      <c r="E3486" s="1"/>
    </row>
    <row r="3490" spans="5:5" x14ac:dyDescent="0.2">
      <c r="E3490" s="1"/>
    </row>
    <row r="3494" spans="5:5" x14ac:dyDescent="0.2">
      <c r="E3494" s="1"/>
    </row>
    <row r="3498" spans="5:5" x14ac:dyDescent="0.2">
      <c r="E3498" s="1"/>
    </row>
    <row r="3502" spans="5:5" x14ac:dyDescent="0.2">
      <c r="E3502" s="1"/>
    </row>
    <row r="3506" spans="5:5" x14ac:dyDescent="0.2">
      <c r="E3506" s="1"/>
    </row>
    <row r="3510" spans="5:5" x14ac:dyDescent="0.2">
      <c r="E3510" s="1"/>
    </row>
    <row r="3514" spans="5:5" x14ac:dyDescent="0.2">
      <c r="E3514" s="1"/>
    </row>
    <row r="3518" spans="5:5" x14ac:dyDescent="0.2">
      <c r="E3518" s="1"/>
    </row>
    <row r="3522" spans="5:5" x14ac:dyDescent="0.2">
      <c r="E3522" s="1"/>
    </row>
    <row r="3526" spans="5:5" x14ac:dyDescent="0.2">
      <c r="E3526" s="1"/>
    </row>
    <row r="3530" spans="5:5" x14ac:dyDescent="0.2">
      <c r="E3530" s="1"/>
    </row>
    <row r="3534" spans="5:5" x14ac:dyDescent="0.2">
      <c r="E3534" s="1"/>
    </row>
    <row r="3538" spans="5:5" x14ac:dyDescent="0.2">
      <c r="E3538" s="1"/>
    </row>
    <row r="3542" spans="5:5" x14ac:dyDescent="0.2">
      <c r="E3542" s="1"/>
    </row>
    <row r="3546" spans="5:5" x14ac:dyDescent="0.2">
      <c r="E3546" s="1"/>
    </row>
    <row r="3550" spans="5:5" x14ac:dyDescent="0.2">
      <c r="E3550" s="1"/>
    </row>
    <row r="3554" spans="5:5" x14ac:dyDescent="0.2">
      <c r="E3554" s="1"/>
    </row>
    <row r="3558" spans="5:5" x14ac:dyDescent="0.2">
      <c r="E3558" s="1"/>
    </row>
    <row r="3562" spans="5:5" x14ac:dyDescent="0.2">
      <c r="E3562" s="1"/>
    </row>
    <row r="3566" spans="5:5" x14ac:dyDescent="0.2">
      <c r="E3566" s="1"/>
    </row>
    <row r="3570" spans="5:5" x14ac:dyDescent="0.2">
      <c r="E3570" s="1"/>
    </row>
    <row r="3574" spans="5:5" x14ac:dyDescent="0.2">
      <c r="E3574" s="1"/>
    </row>
    <row r="3578" spans="5:5" x14ac:dyDescent="0.2">
      <c r="E3578" s="1"/>
    </row>
    <row r="3582" spans="5:5" x14ac:dyDescent="0.2">
      <c r="E3582" s="1"/>
    </row>
    <row r="3586" spans="5:5" x14ac:dyDescent="0.2">
      <c r="E3586" s="1"/>
    </row>
    <row r="3590" spans="5:5" x14ac:dyDescent="0.2">
      <c r="E3590" s="1"/>
    </row>
    <row r="3594" spans="5:5" x14ac:dyDescent="0.2">
      <c r="E3594" s="1"/>
    </row>
    <row r="3598" spans="5:5" x14ac:dyDescent="0.2">
      <c r="E3598" s="1"/>
    </row>
    <row r="3602" spans="5:5" x14ac:dyDescent="0.2">
      <c r="E3602" s="1"/>
    </row>
    <row r="3606" spans="5:5" x14ac:dyDescent="0.2">
      <c r="E3606" s="1"/>
    </row>
    <row r="3610" spans="5:5" x14ac:dyDescent="0.2">
      <c r="E3610" s="1"/>
    </row>
    <row r="3614" spans="5:5" x14ac:dyDescent="0.2">
      <c r="E3614" s="1"/>
    </row>
    <row r="3618" spans="5:5" x14ac:dyDescent="0.2">
      <c r="E3618" s="1"/>
    </row>
    <row r="3622" spans="5:5" x14ac:dyDescent="0.2">
      <c r="E3622" s="1"/>
    </row>
    <row r="3626" spans="5:5" x14ac:dyDescent="0.2">
      <c r="E3626" s="1"/>
    </row>
    <row r="3630" spans="5:5" x14ac:dyDescent="0.2">
      <c r="E3630" s="1"/>
    </row>
    <row r="3634" spans="5:5" x14ac:dyDescent="0.2">
      <c r="E3634" s="1"/>
    </row>
    <row r="3638" spans="5:5" x14ac:dyDescent="0.2">
      <c r="E3638" s="1"/>
    </row>
    <row r="3642" spans="5:5" x14ac:dyDescent="0.2">
      <c r="E3642" s="1"/>
    </row>
    <row r="3646" spans="5:5" x14ac:dyDescent="0.2">
      <c r="E3646" s="1"/>
    </row>
    <row r="3650" spans="5:5" x14ac:dyDescent="0.2">
      <c r="E3650" s="1"/>
    </row>
    <row r="3654" spans="5:5" x14ac:dyDescent="0.2">
      <c r="E3654" s="1"/>
    </row>
    <row r="3658" spans="5:5" x14ac:dyDescent="0.2">
      <c r="E3658" s="1"/>
    </row>
    <row r="3662" spans="5:5" x14ac:dyDescent="0.2">
      <c r="E3662" s="1"/>
    </row>
    <row r="3666" spans="5:5" x14ac:dyDescent="0.2">
      <c r="E3666" s="1"/>
    </row>
    <row r="3670" spans="5:5" x14ac:dyDescent="0.2">
      <c r="E3670" s="1"/>
    </row>
    <row r="3674" spans="5:5" x14ac:dyDescent="0.2">
      <c r="E3674" s="1"/>
    </row>
    <row r="3678" spans="5:5" x14ac:dyDescent="0.2">
      <c r="E3678" s="1"/>
    </row>
    <row r="3682" spans="5:5" x14ac:dyDescent="0.2">
      <c r="E3682" s="1"/>
    </row>
    <row r="3686" spans="5:5" x14ac:dyDescent="0.2">
      <c r="E3686" s="1"/>
    </row>
    <row r="3690" spans="5:5" x14ac:dyDescent="0.2">
      <c r="E3690" s="1"/>
    </row>
    <row r="3694" spans="5:5" x14ac:dyDescent="0.2">
      <c r="E3694" s="1"/>
    </row>
    <row r="3698" spans="5:5" x14ac:dyDescent="0.2">
      <c r="E3698" s="1"/>
    </row>
  </sheetData>
  <autoFilter ref="A1:H733" xr:uid="{4A0821E1-BE56-CE49-9BAB-DE248E848A40}"/>
  <sortState xmlns:xlrd2="http://schemas.microsoft.com/office/spreadsheetml/2017/richdata2" ref="A40:E733">
    <sortCondition descending="1" ref="E40:E73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F104D-C7DA-FE4A-9A6A-8D9BECE9DEED}">
  <dimension ref="A1:N33"/>
  <sheetViews>
    <sheetView zoomScaleNormal="100" workbookViewId="0">
      <selection activeCell="G28" sqref="G28"/>
    </sheetView>
  </sheetViews>
  <sheetFormatPr baseColWidth="10" defaultRowHeight="16" x14ac:dyDescent="0.2"/>
  <cols>
    <col min="1" max="1" width="14.5" bestFit="1" customWidth="1"/>
    <col min="2" max="2" width="16" bestFit="1" customWidth="1"/>
    <col min="3" max="3" width="15.83203125" customWidth="1"/>
    <col min="4" max="4" width="13.83203125" bestFit="1" customWidth="1"/>
    <col min="5" max="5" width="2.83203125" style="48" customWidth="1"/>
    <col min="6" max="6" width="15.83203125" bestFit="1" customWidth="1"/>
    <col min="7" max="7" width="17.83203125" bestFit="1" customWidth="1"/>
    <col min="8" max="8" width="6.83203125" bestFit="1" customWidth="1"/>
    <col min="9" max="9" width="7" bestFit="1" customWidth="1"/>
    <col min="10" max="10" width="2.83203125" style="48" customWidth="1"/>
    <col min="11" max="11" width="17.33203125" bestFit="1" customWidth="1"/>
  </cols>
  <sheetData>
    <row r="1" spans="1:14" ht="50" customHeight="1" thickBot="1" x14ac:dyDescent="0.25">
      <c r="A1" s="145" t="s">
        <v>499</v>
      </c>
      <c r="B1" s="145"/>
      <c r="C1" s="145"/>
      <c r="D1" s="145"/>
    </row>
    <row r="2" spans="1:14" x14ac:dyDescent="0.2">
      <c r="A2" s="25" t="s">
        <v>53</v>
      </c>
      <c r="B2" s="25" t="s">
        <v>497</v>
      </c>
      <c r="F2" s="25" t="s">
        <v>58</v>
      </c>
      <c r="G2" s="25" t="s">
        <v>493</v>
      </c>
      <c r="I2" s="107" t="s">
        <v>495</v>
      </c>
      <c r="K2" s="134" t="s">
        <v>86</v>
      </c>
    </row>
    <row r="3" spans="1:14" x14ac:dyDescent="0.2">
      <c r="A3" s="25" t="s">
        <v>30</v>
      </c>
      <c r="B3" t="s">
        <v>496</v>
      </c>
      <c r="C3" t="s">
        <v>498</v>
      </c>
      <c r="D3" t="s">
        <v>55</v>
      </c>
      <c r="F3" s="25" t="s">
        <v>30</v>
      </c>
      <c r="G3" t="s">
        <v>67</v>
      </c>
      <c r="H3" t="s">
        <v>494</v>
      </c>
      <c r="I3" s="107" t="s">
        <v>494</v>
      </c>
      <c r="K3" s="135" t="s">
        <v>87</v>
      </c>
    </row>
    <row r="4" spans="1:14" x14ac:dyDescent="0.2">
      <c r="A4" s="26" t="s">
        <v>9</v>
      </c>
      <c r="B4" s="1">
        <v>42811</v>
      </c>
      <c r="C4" s="1">
        <v>7174</v>
      </c>
      <c r="D4" s="1">
        <v>49985</v>
      </c>
      <c r="F4" s="26" t="s">
        <v>9</v>
      </c>
      <c r="G4">
        <v>5</v>
      </c>
      <c r="H4">
        <v>1</v>
      </c>
      <c r="I4" s="19">
        <f>G4+H4</f>
        <v>6</v>
      </c>
      <c r="K4" s="135" t="s">
        <v>89</v>
      </c>
    </row>
    <row r="5" spans="1:14" ht="17" thickBot="1" x14ac:dyDescent="0.25">
      <c r="A5" s="26" t="s">
        <v>8</v>
      </c>
      <c r="B5" s="1">
        <v>32663</v>
      </c>
      <c r="C5" s="1">
        <v>16047</v>
      </c>
      <c r="D5" s="1">
        <v>48710</v>
      </c>
      <c r="E5" s="133"/>
      <c r="F5" s="26" t="s">
        <v>8</v>
      </c>
      <c r="G5">
        <v>3</v>
      </c>
      <c r="H5">
        <v>2</v>
      </c>
      <c r="I5" s="19">
        <f t="shared" ref="I5:I13" si="0">G5+H5</f>
        <v>5</v>
      </c>
      <c r="K5" s="136" t="s">
        <v>88</v>
      </c>
    </row>
    <row r="6" spans="1:14" x14ac:dyDescent="0.2">
      <c r="A6" s="26" t="s">
        <v>19</v>
      </c>
      <c r="B6" s="1">
        <v>14230</v>
      </c>
      <c r="C6" s="1">
        <v>20412</v>
      </c>
      <c r="D6" s="1">
        <v>34642</v>
      </c>
      <c r="E6" s="133"/>
      <c r="F6" s="26" t="s">
        <v>19</v>
      </c>
      <c r="G6">
        <v>1</v>
      </c>
      <c r="H6">
        <v>1</v>
      </c>
      <c r="I6" s="19">
        <f t="shared" si="0"/>
        <v>2</v>
      </c>
    </row>
    <row r="7" spans="1:14" x14ac:dyDescent="0.2">
      <c r="A7" s="26" t="s">
        <v>10</v>
      </c>
      <c r="B7" s="1">
        <v>14616</v>
      </c>
      <c r="C7" s="1">
        <v>15114</v>
      </c>
      <c r="D7" s="1">
        <v>29730</v>
      </c>
      <c r="F7" s="26" t="s">
        <v>10</v>
      </c>
      <c r="G7">
        <v>2</v>
      </c>
      <c r="I7" s="19">
        <f t="shared" si="0"/>
        <v>2</v>
      </c>
    </row>
    <row r="8" spans="1:14" x14ac:dyDescent="0.2">
      <c r="A8" s="26" t="s">
        <v>12</v>
      </c>
      <c r="B8" s="1">
        <v>7445</v>
      </c>
      <c r="C8" s="1">
        <v>17811</v>
      </c>
      <c r="D8" s="1">
        <v>25256</v>
      </c>
      <c r="F8" s="26" t="s">
        <v>12</v>
      </c>
      <c r="G8">
        <v>1</v>
      </c>
      <c r="I8" s="19">
        <f t="shared" si="0"/>
        <v>1</v>
      </c>
    </row>
    <row r="9" spans="1:14" x14ac:dyDescent="0.2">
      <c r="A9" s="26" t="s">
        <v>16</v>
      </c>
      <c r="B9" s="1">
        <v>14495</v>
      </c>
      <c r="C9" s="1">
        <v>6916</v>
      </c>
      <c r="D9" s="1">
        <v>21411</v>
      </c>
      <c r="F9" s="26" t="s">
        <v>16</v>
      </c>
      <c r="G9">
        <v>1</v>
      </c>
      <c r="H9">
        <v>1</v>
      </c>
      <c r="I9" s="19">
        <f t="shared" si="0"/>
        <v>2</v>
      </c>
    </row>
    <row r="10" spans="1:14" x14ac:dyDescent="0.2">
      <c r="A10" s="26" t="s">
        <v>18</v>
      </c>
      <c r="B10" s="1">
        <v>9449</v>
      </c>
      <c r="C10" s="1">
        <v>10842</v>
      </c>
      <c r="D10" s="1">
        <v>20291</v>
      </c>
      <c r="F10" s="26" t="s">
        <v>18</v>
      </c>
      <c r="G10">
        <v>1</v>
      </c>
      <c r="I10" s="19">
        <f t="shared" si="0"/>
        <v>1</v>
      </c>
    </row>
    <row r="11" spans="1:14" x14ac:dyDescent="0.2">
      <c r="A11" s="26" t="s">
        <v>0</v>
      </c>
      <c r="B11" s="1">
        <v>4410</v>
      </c>
      <c r="C11" s="1">
        <v>12425</v>
      </c>
      <c r="D11" s="1">
        <v>16835</v>
      </c>
      <c r="F11" s="26" t="s">
        <v>0</v>
      </c>
      <c r="G11">
        <v>1</v>
      </c>
      <c r="I11" s="19">
        <f t="shared" si="0"/>
        <v>1</v>
      </c>
      <c r="K11" s="142" t="s">
        <v>59</v>
      </c>
      <c r="L11" s="143"/>
      <c r="M11" s="143"/>
      <c r="N11" s="144"/>
    </row>
    <row r="12" spans="1:14" ht="17" thickBot="1" x14ac:dyDescent="0.25">
      <c r="A12" s="26" t="s">
        <v>120</v>
      </c>
      <c r="B12" s="1">
        <v>4040</v>
      </c>
      <c r="C12" s="1">
        <v>9000</v>
      </c>
      <c r="D12" s="1">
        <v>13040</v>
      </c>
      <c r="F12" s="26" t="s">
        <v>28</v>
      </c>
      <c r="H12">
        <v>1</v>
      </c>
      <c r="I12" s="137">
        <f t="shared" si="0"/>
        <v>1</v>
      </c>
      <c r="K12" s="3" t="str">
        <f t="shared" ref="K12:K27" si="1">A12</f>
        <v>AVANTE</v>
      </c>
      <c r="L12" s="4">
        <f t="shared" ref="L12:L27" si="2">D12</f>
        <v>13040</v>
      </c>
      <c r="M12" s="3"/>
      <c r="N12" s="3"/>
    </row>
    <row r="13" spans="1:14" ht="17" thickBot="1" x14ac:dyDescent="0.25">
      <c r="A13" s="26" t="s">
        <v>21</v>
      </c>
      <c r="B13" s="1">
        <v>3805</v>
      </c>
      <c r="C13" s="1">
        <v>8948</v>
      </c>
      <c r="D13" s="1">
        <v>12753</v>
      </c>
      <c r="F13" s="26" t="s">
        <v>55</v>
      </c>
      <c r="G13">
        <v>15</v>
      </c>
      <c r="H13">
        <v>6</v>
      </c>
      <c r="I13" s="138">
        <f t="shared" si="0"/>
        <v>21</v>
      </c>
      <c r="K13" s="3" t="str">
        <f t="shared" si="1"/>
        <v>PODE</v>
      </c>
      <c r="L13" s="4">
        <f t="shared" si="2"/>
        <v>12753</v>
      </c>
      <c r="M13" s="3"/>
      <c r="N13" s="3"/>
    </row>
    <row r="14" spans="1:14" x14ac:dyDescent="0.2">
      <c r="A14" s="26" t="s">
        <v>23</v>
      </c>
      <c r="B14" s="1"/>
      <c r="C14" s="1">
        <v>12584</v>
      </c>
      <c r="D14" s="1">
        <v>12584</v>
      </c>
      <c r="K14" s="3" t="str">
        <f t="shared" si="1"/>
        <v>SOLIDARIEDADE</v>
      </c>
      <c r="L14" s="4">
        <f t="shared" si="2"/>
        <v>12584</v>
      </c>
      <c r="M14" s="3"/>
      <c r="N14" s="3"/>
    </row>
    <row r="15" spans="1:14" x14ac:dyDescent="0.2">
      <c r="A15" s="26" t="s">
        <v>15</v>
      </c>
      <c r="B15" s="1">
        <v>3632</v>
      </c>
      <c r="C15" s="1">
        <v>8749</v>
      </c>
      <c r="D15" s="1">
        <v>12381</v>
      </c>
      <c r="K15" s="3" t="str">
        <f t="shared" si="1"/>
        <v>MDB</v>
      </c>
      <c r="L15" s="4">
        <f t="shared" si="2"/>
        <v>12381</v>
      </c>
      <c r="M15" s="3"/>
      <c r="N15" s="3"/>
    </row>
    <row r="16" spans="1:14" x14ac:dyDescent="0.2">
      <c r="A16" s="26" t="s">
        <v>20</v>
      </c>
      <c r="B16" s="1">
        <v>4930</v>
      </c>
      <c r="C16" s="1">
        <v>7060</v>
      </c>
      <c r="D16" s="1">
        <v>11990</v>
      </c>
      <c r="K16" s="3" t="str">
        <f t="shared" si="1"/>
        <v>PSB</v>
      </c>
      <c r="L16" s="4">
        <f t="shared" si="2"/>
        <v>11990</v>
      </c>
      <c r="M16" s="3"/>
      <c r="N16" s="3"/>
    </row>
    <row r="17" spans="1:14" x14ac:dyDescent="0.2">
      <c r="A17" s="26" t="s">
        <v>13</v>
      </c>
      <c r="B17" s="1">
        <v>8156</v>
      </c>
      <c r="C17" s="1">
        <v>2109</v>
      </c>
      <c r="D17" s="1">
        <v>10265</v>
      </c>
      <c r="K17" s="3" t="str">
        <f t="shared" si="1"/>
        <v>PSOL</v>
      </c>
      <c r="L17" s="4">
        <f t="shared" si="2"/>
        <v>10265</v>
      </c>
      <c r="M17" s="3"/>
      <c r="N17" s="3"/>
    </row>
    <row r="18" spans="1:14" x14ac:dyDescent="0.2">
      <c r="A18" s="26" t="s">
        <v>22</v>
      </c>
      <c r="B18" s="1"/>
      <c r="C18" s="1">
        <v>7313</v>
      </c>
      <c r="D18" s="1">
        <v>7313</v>
      </c>
      <c r="K18" s="3" t="str">
        <f t="shared" si="1"/>
        <v>NOVO</v>
      </c>
      <c r="L18" s="4">
        <f t="shared" si="2"/>
        <v>7313</v>
      </c>
      <c r="M18" s="3"/>
      <c r="N18" s="3"/>
    </row>
    <row r="19" spans="1:14" x14ac:dyDescent="0.2">
      <c r="A19" s="26" t="s">
        <v>28</v>
      </c>
      <c r="B19" s="1">
        <v>5852</v>
      </c>
      <c r="C19" s="1">
        <v>43</v>
      </c>
      <c r="D19" s="1">
        <v>5895</v>
      </c>
      <c r="K19" s="3"/>
      <c r="L19" s="4"/>
      <c r="M19" s="3"/>
      <c r="N19" s="3"/>
    </row>
    <row r="20" spans="1:14" x14ac:dyDescent="0.2">
      <c r="A20" s="26" t="s">
        <v>27</v>
      </c>
      <c r="B20" s="1"/>
      <c r="C20" s="1">
        <v>3746</v>
      </c>
      <c r="D20" s="1">
        <v>3746</v>
      </c>
      <c r="K20" s="3" t="str">
        <f t="shared" si="1"/>
        <v>MOBILIZA</v>
      </c>
      <c r="L20" s="4">
        <f t="shared" si="2"/>
        <v>3746</v>
      </c>
      <c r="M20" s="3"/>
      <c r="N20" s="3"/>
    </row>
    <row r="21" spans="1:14" x14ac:dyDescent="0.2">
      <c r="A21" s="26" t="s">
        <v>25</v>
      </c>
      <c r="B21" s="1"/>
      <c r="C21" s="1">
        <v>2482</v>
      </c>
      <c r="D21" s="1">
        <v>2482</v>
      </c>
      <c r="K21" s="3" t="str">
        <f t="shared" si="1"/>
        <v>AGIR</v>
      </c>
      <c r="L21" s="4">
        <f t="shared" si="2"/>
        <v>2482</v>
      </c>
      <c r="M21" s="3"/>
      <c r="N21" s="3"/>
    </row>
    <row r="22" spans="1:14" x14ac:dyDescent="0.2">
      <c r="A22" s="26" t="s">
        <v>17</v>
      </c>
      <c r="B22" s="1"/>
      <c r="C22" s="1">
        <v>1302</v>
      </c>
      <c r="D22" s="1">
        <v>1302</v>
      </c>
      <c r="K22" s="3" t="str">
        <f t="shared" si="1"/>
        <v>PDT</v>
      </c>
      <c r="L22" s="4">
        <f t="shared" si="2"/>
        <v>1302</v>
      </c>
      <c r="M22" s="3"/>
      <c r="N22" s="3"/>
    </row>
    <row r="23" spans="1:14" x14ac:dyDescent="0.2">
      <c r="A23" s="26" t="s">
        <v>208</v>
      </c>
      <c r="B23" s="1"/>
      <c r="C23" s="1">
        <v>1177</v>
      </c>
      <c r="D23" s="1">
        <v>1177</v>
      </c>
      <c r="K23" s="3" t="str">
        <f t="shared" si="1"/>
        <v>PSTU</v>
      </c>
      <c r="L23" s="4">
        <f t="shared" si="2"/>
        <v>1177</v>
      </c>
      <c r="M23" s="3"/>
      <c r="N23" s="3"/>
    </row>
    <row r="24" spans="1:14" x14ac:dyDescent="0.2">
      <c r="A24" s="26" t="s">
        <v>24</v>
      </c>
      <c r="B24" s="1"/>
      <c r="C24" s="1">
        <v>743</v>
      </c>
      <c r="D24" s="1">
        <v>743</v>
      </c>
      <c r="K24" s="3" t="str">
        <f t="shared" si="1"/>
        <v>REDE</v>
      </c>
      <c r="L24" s="4">
        <f t="shared" si="2"/>
        <v>743</v>
      </c>
      <c r="M24" s="3"/>
      <c r="N24" s="3"/>
    </row>
    <row r="25" spans="1:14" x14ac:dyDescent="0.2">
      <c r="A25" s="26" t="s">
        <v>26</v>
      </c>
      <c r="B25" s="1"/>
      <c r="C25" s="1">
        <v>510</v>
      </c>
      <c r="D25" s="1">
        <v>510</v>
      </c>
      <c r="K25" s="3" t="str">
        <f t="shared" si="1"/>
        <v>PC DO B</v>
      </c>
      <c r="L25" s="4">
        <f t="shared" si="2"/>
        <v>510</v>
      </c>
      <c r="M25" s="3"/>
      <c r="N25" s="3"/>
    </row>
    <row r="26" spans="1:14" x14ac:dyDescent="0.2">
      <c r="A26" s="26" t="s">
        <v>14</v>
      </c>
      <c r="B26" s="1"/>
      <c r="C26" s="1">
        <v>164</v>
      </c>
      <c r="D26" s="1">
        <v>164</v>
      </c>
      <c r="K26" s="3"/>
      <c r="L26" s="4"/>
      <c r="M26" s="3"/>
      <c r="N26" s="3"/>
    </row>
    <row r="27" spans="1:14" x14ac:dyDescent="0.2">
      <c r="A27" s="26" t="s">
        <v>56</v>
      </c>
      <c r="B27" s="1"/>
      <c r="C27" s="1"/>
      <c r="D27" s="1"/>
      <c r="K27" s="3" t="str">
        <f t="shared" si="1"/>
        <v>(blank)</v>
      </c>
      <c r="L27" s="4">
        <f t="shared" si="2"/>
        <v>0</v>
      </c>
      <c r="M27" s="3"/>
      <c r="N27" s="3"/>
    </row>
    <row r="28" spans="1:14" x14ac:dyDescent="0.2">
      <c r="A28" s="26" t="s">
        <v>55</v>
      </c>
      <c r="B28" s="1">
        <v>170534</v>
      </c>
      <c r="C28" s="1">
        <v>172671</v>
      </c>
      <c r="D28" s="1">
        <v>343205</v>
      </c>
      <c r="K28" s="3" t="str">
        <f t="shared" ref="K28" si="3">A28</f>
        <v>Grand Total</v>
      </c>
      <c r="L28" s="4">
        <f>SUM(L12:L27)</f>
        <v>90286</v>
      </c>
      <c r="M28" s="111">
        <f>L28/Fontes!B51</f>
        <v>5.2502471429718636</v>
      </c>
      <c r="N28" s="3" t="s">
        <v>60</v>
      </c>
    </row>
    <row r="29" spans="1:14" x14ac:dyDescent="0.2">
      <c r="L29" s="1"/>
    </row>
    <row r="30" spans="1:14" x14ac:dyDescent="0.2">
      <c r="L30" s="1"/>
    </row>
    <row r="31" spans="1:14" x14ac:dyDescent="0.2">
      <c r="L31" s="1"/>
    </row>
    <row r="32" spans="1:14" x14ac:dyDescent="0.2">
      <c r="L32" s="1"/>
    </row>
    <row r="33" spans="12:12" x14ac:dyDescent="0.2">
      <c r="L33" s="1"/>
    </row>
  </sheetData>
  <mergeCells count="2">
    <mergeCell ref="K11:N11"/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69F80-F9B4-8A4D-B96A-3ABC3248D490}">
  <dimension ref="A1:H282"/>
  <sheetViews>
    <sheetView workbookViewId="0"/>
  </sheetViews>
  <sheetFormatPr baseColWidth="10" defaultRowHeight="16" x14ac:dyDescent="0.2"/>
  <cols>
    <col min="1" max="1" width="27.5" bestFit="1" customWidth="1"/>
    <col min="2" max="2" width="22.6640625" bestFit="1" customWidth="1"/>
    <col min="3" max="3" width="23.6640625" bestFit="1" customWidth="1"/>
    <col min="4" max="4" width="9" style="14" bestFit="1" customWidth="1"/>
    <col min="5" max="5" width="7" style="47" bestFit="1" customWidth="1"/>
    <col min="6" max="6" width="10.5" bestFit="1" customWidth="1"/>
    <col min="7" max="7" width="22.6640625" bestFit="1" customWidth="1"/>
    <col min="8" max="9" width="8.1640625" bestFit="1" customWidth="1"/>
    <col min="10" max="10" width="10.5" bestFit="1" customWidth="1"/>
  </cols>
  <sheetData>
    <row r="1" spans="1:8" x14ac:dyDescent="0.2">
      <c r="A1" s="113" t="s">
        <v>29</v>
      </c>
      <c r="B1" s="113" t="s">
        <v>7</v>
      </c>
      <c r="C1" s="113" t="s">
        <v>30</v>
      </c>
      <c r="D1" s="127" t="s">
        <v>32</v>
      </c>
      <c r="E1" s="115" t="s">
        <v>68</v>
      </c>
      <c r="F1" s="113" t="s">
        <v>70</v>
      </c>
      <c r="G1" s="3" t="s">
        <v>71</v>
      </c>
      <c r="H1" t="s">
        <v>492</v>
      </c>
    </row>
    <row r="2" spans="1:8" x14ac:dyDescent="0.2">
      <c r="A2" s="125" t="s">
        <v>95</v>
      </c>
      <c r="B2" s="19"/>
      <c r="C2" s="19" t="s">
        <v>475</v>
      </c>
      <c r="D2" s="28">
        <v>4678</v>
      </c>
      <c r="E2" s="114">
        <v>2016</v>
      </c>
      <c r="F2" s="19"/>
    </row>
    <row r="3" spans="1:8" x14ac:dyDescent="0.2">
      <c r="A3" s="125" t="s">
        <v>95</v>
      </c>
      <c r="B3" s="5" t="s">
        <v>7</v>
      </c>
      <c r="C3" s="5"/>
      <c r="D3" s="126">
        <v>5240</v>
      </c>
      <c r="E3" s="114">
        <v>2020</v>
      </c>
      <c r="F3" s="19"/>
    </row>
    <row r="4" spans="1:8" x14ac:dyDescent="0.2">
      <c r="A4" s="125" t="s">
        <v>95</v>
      </c>
      <c r="B4" s="5" t="s">
        <v>7</v>
      </c>
      <c r="C4" s="5" t="s">
        <v>10</v>
      </c>
      <c r="D4" s="128">
        <v>8679</v>
      </c>
      <c r="E4" s="114">
        <v>2024</v>
      </c>
      <c r="F4" s="19"/>
    </row>
    <row r="5" spans="1:8" x14ac:dyDescent="0.2">
      <c r="A5" s="5" t="s">
        <v>104</v>
      </c>
      <c r="B5" s="5" t="s">
        <v>11</v>
      </c>
      <c r="C5" s="5" t="s">
        <v>28</v>
      </c>
      <c r="D5" s="128">
        <v>5852</v>
      </c>
      <c r="E5" s="114">
        <v>2024</v>
      </c>
      <c r="F5" s="19"/>
    </row>
    <row r="6" spans="1:8" x14ac:dyDescent="0.2">
      <c r="A6" s="3" t="s">
        <v>108</v>
      </c>
      <c r="B6" s="3" t="s">
        <v>11</v>
      </c>
      <c r="C6" s="3" t="s">
        <v>9</v>
      </c>
      <c r="D6" s="129">
        <v>4926</v>
      </c>
      <c r="E6" s="114">
        <v>2024</v>
      </c>
      <c r="F6" s="19"/>
    </row>
    <row r="7" spans="1:8" x14ac:dyDescent="0.2">
      <c r="A7" s="19" t="s">
        <v>480</v>
      </c>
      <c r="B7" s="19"/>
      <c r="C7" s="19" t="s">
        <v>479</v>
      </c>
      <c r="D7" s="28">
        <v>3234</v>
      </c>
      <c r="E7" s="114">
        <v>2016</v>
      </c>
      <c r="F7" s="19"/>
    </row>
    <row r="8" spans="1:8" x14ac:dyDescent="0.2">
      <c r="A8" s="19" t="s">
        <v>463</v>
      </c>
      <c r="B8" s="19"/>
      <c r="C8" s="19" t="s">
        <v>472</v>
      </c>
      <c r="D8" s="28">
        <v>6617</v>
      </c>
      <c r="E8" s="114">
        <v>2016</v>
      </c>
      <c r="F8" s="19"/>
    </row>
    <row r="9" spans="1:8" x14ac:dyDescent="0.2">
      <c r="A9" s="125" t="s">
        <v>463</v>
      </c>
      <c r="B9" s="5" t="s">
        <v>7</v>
      </c>
      <c r="C9" s="5"/>
      <c r="D9" s="126">
        <v>7395</v>
      </c>
      <c r="E9" s="114">
        <v>2020</v>
      </c>
      <c r="F9" s="19"/>
    </row>
    <row r="10" spans="1:8" x14ac:dyDescent="0.2">
      <c r="A10" s="124" t="s">
        <v>465</v>
      </c>
      <c r="B10" s="3" t="s">
        <v>11</v>
      </c>
      <c r="C10" s="19"/>
      <c r="D10" s="123">
        <v>3534</v>
      </c>
      <c r="E10" s="114">
        <v>2020</v>
      </c>
      <c r="F10" s="19"/>
    </row>
    <row r="11" spans="1:8" x14ac:dyDescent="0.2">
      <c r="A11" s="19" t="s">
        <v>462</v>
      </c>
      <c r="B11" s="19"/>
      <c r="C11" s="19" t="s">
        <v>469</v>
      </c>
      <c r="D11" s="28">
        <v>10353</v>
      </c>
      <c r="E11" s="114">
        <v>2016</v>
      </c>
      <c r="F11" s="19"/>
    </row>
    <row r="12" spans="1:8" x14ac:dyDescent="0.2">
      <c r="A12" s="125" t="s">
        <v>462</v>
      </c>
      <c r="B12" s="5" t="s">
        <v>7</v>
      </c>
      <c r="C12" s="5"/>
      <c r="D12" s="126">
        <v>8459</v>
      </c>
      <c r="E12" s="114">
        <v>2020</v>
      </c>
      <c r="F12" s="19"/>
    </row>
    <row r="13" spans="1:8" x14ac:dyDescent="0.2">
      <c r="A13" s="19" t="s">
        <v>481</v>
      </c>
      <c r="B13" s="19"/>
      <c r="C13" s="19" t="s">
        <v>470</v>
      </c>
      <c r="D13" s="28">
        <v>9495</v>
      </c>
      <c r="E13" s="114">
        <v>2016</v>
      </c>
      <c r="F13" s="19"/>
    </row>
    <row r="14" spans="1:8" x14ac:dyDescent="0.2">
      <c r="A14" s="5" t="s">
        <v>96</v>
      </c>
      <c r="B14" s="5" t="s">
        <v>11</v>
      </c>
      <c r="C14" s="5"/>
      <c r="D14" s="126">
        <v>4370</v>
      </c>
      <c r="E14" s="114">
        <v>2020</v>
      </c>
      <c r="F14" s="19"/>
    </row>
    <row r="15" spans="1:8" x14ac:dyDescent="0.2">
      <c r="A15" s="5" t="s">
        <v>96</v>
      </c>
      <c r="B15" s="5" t="s">
        <v>7</v>
      </c>
      <c r="C15" s="5" t="s">
        <v>9</v>
      </c>
      <c r="D15" s="128">
        <v>8310</v>
      </c>
      <c r="E15" s="114">
        <v>2024</v>
      </c>
      <c r="F15" s="19"/>
    </row>
    <row r="16" spans="1:8" x14ac:dyDescent="0.2">
      <c r="A16" s="5" t="s">
        <v>99</v>
      </c>
      <c r="B16" s="19"/>
      <c r="C16" s="19" t="s">
        <v>469</v>
      </c>
      <c r="D16" s="28">
        <v>9961</v>
      </c>
      <c r="E16" s="114">
        <v>2016</v>
      </c>
      <c r="F16" s="19"/>
    </row>
    <row r="17" spans="1:6" x14ac:dyDescent="0.2">
      <c r="A17" s="5" t="s">
        <v>99</v>
      </c>
      <c r="B17" s="5" t="s">
        <v>7</v>
      </c>
      <c r="C17" s="5"/>
      <c r="D17" s="126">
        <v>7711</v>
      </c>
      <c r="E17" s="114">
        <v>2020</v>
      </c>
      <c r="F17" s="19"/>
    </row>
    <row r="18" spans="1:6" x14ac:dyDescent="0.2">
      <c r="A18" s="5" t="s">
        <v>99</v>
      </c>
      <c r="B18" s="5" t="s">
        <v>7</v>
      </c>
      <c r="C18" s="5" t="s">
        <v>16</v>
      </c>
      <c r="D18" s="128">
        <v>7726</v>
      </c>
      <c r="E18" s="114">
        <v>2024</v>
      </c>
      <c r="F18" s="19"/>
    </row>
    <row r="19" spans="1:6" x14ac:dyDescent="0.2">
      <c r="A19" s="19" t="s">
        <v>482</v>
      </c>
      <c r="B19" s="19"/>
      <c r="C19" s="19" t="s">
        <v>473</v>
      </c>
      <c r="D19" s="28">
        <v>6329</v>
      </c>
      <c r="E19" s="114">
        <v>2016</v>
      </c>
      <c r="F19" s="19"/>
    </row>
    <row r="20" spans="1:6" x14ac:dyDescent="0.2">
      <c r="A20" s="3" t="s">
        <v>115</v>
      </c>
      <c r="B20" s="3" t="s">
        <v>11</v>
      </c>
      <c r="C20" s="3" t="s">
        <v>19</v>
      </c>
      <c r="D20" s="129">
        <v>3347</v>
      </c>
      <c r="E20" s="114">
        <v>2024</v>
      </c>
      <c r="F20" s="19"/>
    </row>
    <row r="21" spans="1:6" x14ac:dyDescent="0.2">
      <c r="A21" s="19" t="s">
        <v>483</v>
      </c>
      <c r="B21" s="19"/>
      <c r="C21" s="19" t="s">
        <v>469</v>
      </c>
      <c r="D21" s="28">
        <v>3782</v>
      </c>
      <c r="E21" s="114">
        <v>2016</v>
      </c>
      <c r="F21" s="19"/>
    </row>
    <row r="22" spans="1:6" x14ac:dyDescent="0.2">
      <c r="A22" s="124" t="s">
        <v>103</v>
      </c>
      <c r="B22" s="3" t="s">
        <v>11</v>
      </c>
      <c r="C22" s="19"/>
      <c r="D22" s="123">
        <v>2689</v>
      </c>
      <c r="E22" s="114">
        <v>2020</v>
      </c>
      <c r="F22" s="19"/>
    </row>
    <row r="23" spans="1:6" x14ac:dyDescent="0.2">
      <c r="A23" s="5" t="s">
        <v>103</v>
      </c>
      <c r="B23" s="5" t="s">
        <v>7</v>
      </c>
      <c r="C23" s="5" t="s">
        <v>10</v>
      </c>
      <c r="D23" s="128">
        <v>5937</v>
      </c>
      <c r="E23" s="114">
        <v>2024</v>
      </c>
      <c r="F23" s="19"/>
    </row>
    <row r="24" spans="1:6" x14ac:dyDescent="0.2">
      <c r="A24" s="124" t="s">
        <v>500</v>
      </c>
      <c r="B24" s="3" t="s">
        <v>11</v>
      </c>
      <c r="C24" s="19"/>
      <c r="D24" s="123">
        <v>2183</v>
      </c>
      <c r="E24" s="114">
        <v>2020</v>
      </c>
      <c r="F24" s="19"/>
    </row>
    <row r="25" spans="1:6" x14ac:dyDescent="0.2">
      <c r="A25" s="124" t="s">
        <v>484</v>
      </c>
      <c r="B25" s="3" t="s">
        <v>7</v>
      </c>
      <c r="C25" s="19"/>
      <c r="D25" s="123">
        <v>4119</v>
      </c>
      <c r="E25" s="114">
        <v>2020</v>
      </c>
      <c r="F25" s="19"/>
    </row>
    <row r="26" spans="1:6" x14ac:dyDescent="0.2">
      <c r="A26" s="19" t="s">
        <v>484</v>
      </c>
      <c r="B26" s="19"/>
      <c r="C26" s="19" t="s">
        <v>469</v>
      </c>
      <c r="D26" s="28">
        <v>4343</v>
      </c>
      <c r="E26" s="114">
        <v>2016</v>
      </c>
      <c r="F26" s="19"/>
    </row>
    <row r="27" spans="1:6" x14ac:dyDescent="0.2">
      <c r="A27" s="19" t="s">
        <v>107</v>
      </c>
      <c r="B27" s="19"/>
      <c r="C27" s="19" t="s">
        <v>478</v>
      </c>
      <c r="D27" s="28">
        <v>3749</v>
      </c>
      <c r="E27" s="114">
        <v>2016</v>
      </c>
      <c r="F27" s="19"/>
    </row>
    <row r="28" spans="1:6" x14ac:dyDescent="0.2">
      <c r="A28" s="124" t="s">
        <v>107</v>
      </c>
      <c r="B28" s="3" t="s">
        <v>7</v>
      </c>
      <c r="C28" s="19"/>
      <c r="D28" s="123">
        <v>3841</v>
      </c>
      <c r="E28" s="114">
        <v>2020</v>
      </c>
      <c r="F28" s="19"/>
    </row>
    <row r="29" spans="1:6" x14ac:dyDescent="0.2">
      <c r="A29" s="3" t="s">
        <v>107</v>
      </c>
      <c r="B29" s="3" t="s">
        <v>7</v>
      </c>
      <c r="C29" s="3" t="s">
        <v>8</v>
      </c>
      <c r="D29" s="129">
        <v>5274</v>
      </c>
      <c r="E29" s="114">
        <v>2024</v>
      </c>
      <c r="F29" s="19"/>
    </row>
    <row r="30" spans="1:6" x14ac:dyDescent="0.2">
      <c r="A30" s="19" t="s">
        <v>485</v>
      </c>
      <c r="B30" s="19"/>
      <c r="C30" s="19" t="s">
        <v>69</v>
      </c>
      <c r="D30" s="28">
        <v>3491</v>
      </c>
      <c r="E30" s="114">
        <v>2016</v>
      </c>
      <c r="F30" s="19"/>
    </row>
    <row r="31" spans="1:6" x14ac:dyDescent="0.2">
      <c r="A31" s="125" t="s">
        <v>100</v>
      </c>
      <c r="B31" s="5" t="s">
        <v>7</v>
      </c>
      <c r="C31" s="5"/>
      <c r="D31" s="126">
        <v>4470</v>
      </c>
      <c r="E31" s="114">
        <v>2020</v>
      </c>
      <c r="F31" s="19"/>
    </row>
    <row r="32" spans="1:6" x14ac:dyDescent="0.2">
      <c r="A32" s="19" t="s">
        <v>100</v>
      </c>
      <c r="B32" s="19"/>
      <c r="C32" s="19" t="s">
        <v>69</v>
      </c>
      <c r="D32" s="28">
        <v>3125</v>
      </c>
      <c r="E32" s="114">
        <v>2016</v>
      </c>
      <c r="F32" s="19"/>
    </row>
    <row r="33" spans="1:6" x14ac:dyDescent="0.2">
      <c r="A33" s="5" t="s">
        <v>100</v>
      </c>
      <c r="B33" s="5" t="s">
        <v>7</v>
      </c>
      <c r="C33" s="5" t="s">
        <v>9</v>
      </c>
      <c r="D33" s="128">
        <v>7386</v>
      </c>
      <c r="E33" s="114">
        <v>2024</v>
      </c>
      <c r="F33" s="19"/>
    </row>
    <row r="34" spans="1:6" x14ac:dyDescent="0.2">
      <c r="A34" s="3" t="s">
        <v>109</v>
      </c>
      <c r="B34" s="3" t="s">
        <v>11</v>
      </c>
      <c r="C34" s="19"/>
      <c r="D34" s="123">
        <v>2517</v>
      </c>
      <c r="E34" s="114">
        <v>2020</v>
      </c>
      <c r="F34" s="19"/>
    </row>
    <row r="35" spans="1:6" x14ac:dyDescent="0.2">
      <c r="A35" s="3" t="s">
        <v>109</v>
      </c>
      <c r="B35" s="3" t="s">
        <v>7</v>
      </c>
      <c r="C35" s="3" t="s">
        <v>19</v>
      </c>
      <c r="D35" s="129">
        <v>4780</v>
      </c>
      <c r="E35" s="114">
        <v>2024</v>
      </c>
      <c r="F35" s="19"/>
    </row>
    <row r="36" spans="1:6" x14ac:dyDescent="0.2">
      <c r="A36" s="125" t="s">
        <v>110</v>
      </c>
      <c r="B36" s="5" t="s">
        <v>11</v>
      </c>
      <c r="C36" s="5"/>
      <c r="D36" s="126">
        <v>4185</v>
      </c>
      <c r="E36" s="114">
        <v>2020</v>
      </c>
      <c r="F36" s="19"/>
    </row>
    <row r="37" spans="1:6" x14ac:dyDescent="0.2">
      <c r="A37" s="3" t="s">
        <v>110</v>
      </c>
      <c r="B37" s="3" t="s">
        <v>7</v>
      </c>
      <c r="C37" s="3" t="s">
        <v>0</v>
      </c>
      <c r="D37" s="129">
        <v>4410</v>
      </c>
      <c r="E37" s="114">
        <v>2024</v>
      </c>
      <c r="F37" s="19"/>
    </row>
    <row r="38" spans="1:6" x14ac:dyDescent="0.2">
      <c r="A38" s="19" t="s">
        <v>486</v>
      </c>
      <c r="B38" s="19"/>
      <c r="C38" s="19" t="s">
        <v>477</v>
      </c>
      <c r="D38" s="28">
        <v>3891</v>
      </c>
      <c r="E38" s="114">
        <v>2016</v>
      </c>
      <c r="F38" s="19"/>
    </row>
    <row r="39" spans="1:6" x14ac:dyDescent="0.2">
      <c r="A39" s="124" t="s">
        <v>105</v>
      </c>
      <c r="B39" s="3" t="s">
        <v>11</v>
      </c>
      <c r="C39" s="19"/>
      <c r="D39" s="123">
        <v>2153</v>
      </c>
      <c r="E39" s="114">
        <v>2020</v>
      </c>
      <c r="F39" s="19"/>
    </row>
    <row r="40" spans="1:6" x14ac:dyDescent="0.2">
      <c r="A40" s="3" t="s">
        <v>105</v>
      </c>
      <c r="B40" s="3" t="s">
        <v>7</v>
      </c>
      <c r="C40" s="3" t="s">
        <v>9</v>
      </c>
      <c r="D40" s="129">
        <v>5801</v>
      </c>
      <c r="E40" s="114">
        <v>2024</v>
      </c>
      <c r="F40" s="19"/>
    </row>
    <row r="41" spans="1:6" x14ac:dyDescent="0.2">
      <c r="A41" s="19" t="s">
        <v>487</v>
      </c>
      <c r="B41" s="19"/>
      <c r="C41" s="19" t="s">
        <v>471</v>
      </c>
      <c r="D41" s="28">
        <v>8940</v>
      </c>
      <c r="E41" s="114">
        <v>2016</v>
      </c>
      <c r="F41" s="19"/>
    </row>
    <row r="42" spans="1:6" x14ac:dyDescent="0.2">
      <c r="A42" s="124" t="s">
        <v>102</v>
      </c>
      <c r="B42" s="3" t="s">
        <v>11</v>
      </c>
      <c r="C42" s="19"/>
      <c r="D42" s="123">
        <v>3931</v>
      </c>
      <c r="E42" s="114">
        <v>2020</v>
      </c>
      <c r="F42" s="19"/>
    </row>
    <row r="43" spans="1:6" x14ac:dyDescent="0.2">
      <c r="A43" s="5" t="s">
        <v>102</v>
      </c>
      <c r="B43" s="5" t="s">
        <v>7</v>
      </c>
      <c r="C43" s="5" t="s">
        <v>18</v>
      </c>
      <c r="D43" s="128">
        <v>6051</v>
      </c>
      <c r="E43" s="114">
        <v>2024</v>
      </c>
      <c r="F43" s="19"/>
    </row>
    <row r="44" spans="1:6" x14ac:dyDescent="0.2">
      <c r="A44" s="19" t="s">
        <v>464</v>
      </c>
      <c r="B44" s="19"/>
      <c r="C44" s="19" t="s">
        <v>476</v>
      </c>
      <c r="D44" s="28">
        <v>5233</v>
      </c>
      <c r="E44" s="114">
        <v>2016</v>
      </c>
      <c r="F44" s="19"/>
    </row>
    <row r="45" spans="1:6" x14ac:dyDescent="0.2">
      <c r="A45" s="125" t="s">
        <v>464</v>
      </c>
      <c r="B45" s="5" t="s">
        <v>7</v>
      </c>
      <c r="C45" s="5"/>
      <c r="D45" s="126">
        <v>4412</v>
      </c>
      <c r="E45" s="114">
        <v>2020</v>
      </c>
      <c r="F45" s="19"/>
    </row>
    <row r="46" spans="1:6" x14ac:dyDescent="0.2">
      <c r="A46" s="5" t="s">
        <v>98</v>
      </c>
      <c r="B46" s="5" t="s">
        <v>11</v>
      </c>
      <c r="C46" s="5"/>
      <c r="D46" s="126">
        <v>4849</v>
      </c>
      <c r="E46" s="114">
        <v>2020</v>
      </c>
      <c r="F46" s="19"/>
    </row>
    <row r="47" spans="1:6" x14ac:dyDescent="0.2">
      <c r="A47" s="5" t="s">
        <v>98</v>
      </c>
      <c r="B47" s="5" t="s">
        <v>7</v>
      </c>
      <c r="C47" s="5" t="s">
        <v>8</v>
      </c>
      <c r="D47" s="128">
        <v>8017</v>
      </c>
      <c r="E47" s="114">
        <v>2024</v>
      </c>
      <c r="F47" s="19"/>
    </row>
    <row r="48" spans="1:6" x14ac:dyDescent="0.2">
      <c r="A48" s="19" t="s">
        <v>106</v>
      </c>
      <c r="B48" s="19"/>
      <c r="C48" s="19" t="s">
        <v>473</v>
      </c>
      <c r="D48" s="28">
        <v>3601</v>
      </c>
      <c r="E48" s="114">
        <v>2016</v>
      </c>
      <c r="F48" s="19"/>
    </row>
    <row r="49" spans="1:6" x14ac:dyDescent="0.2">
      <c r="A49" s="124" t="s">
        <v>106</v>
      </c>
      <c r="B49" s="3" t="s">
        <v>7</v>
      </c>
      <c r="C49" s="19"/>
      <c r="D49" s="123">
        <v>3711</v>
      </c>
      <c r="E49" s="114">
        <v>2020</v>
      </c>
      <c r="F49" s="19"/>
    </row>
    <row r="50" spans="1:6" x14ac:dyDescent="0.2">
      <c r="A50" s="3" t="s">
        <v>106</v>
      </c>
      <c r="B50" s="3" t="s">
        <v>7</v>
      </c>
      <c r="C50" s="3" t="s">
        <v>9</v>
      </c>
      <c r="D50" s="129">
        <v>5674</v>
      </c>
      <c r="E50" s="114">
        <v>2024</v>
      </c>
      <c r="F50" s="19"/>
    </row>
    <row r="51" spans="1:6" x14ac:dyDescent="0.2">
      <c r="A51" s="3" t="s">
        <v>112</v>
      </c>
      <c r="B51" s="3" t="s">
        <v>7</v>
      </c>
      <c r="C51" s="3" t="s">
        <v>12</v>
      </c>
      <c r="D51" s="129">
        <v>4069</v>
      </c>
      <c r="E51" s="114">
        <v>2024</v>
      </c>
      <c r="F51" s="19"/>
    </row>
    <row r="52" spans="1:6" x14ac:dyDescent="0.2">
      <c r="A52" s="3" t="s">
        <v>111</v>
      </c>
      <c r="B52" s="3" t="s">
        <v>11</v>
      </c>
      <c r="C52" s="3" t="s">
        <v>8</v>
      </c>
      <c r="D52" s="129">
        <v>4222</v>
      </c>
      <c r="E52" s="114">
        <v>2024</v>
      </c>
      <c r="F52" s="19"/>
    </row>
    <row r="53" spans="1:6" x14ac:dyDescent="0.2">
      <c r="A53" s="19" t="s">
        <v>114</v>
      </c>
      <c r="B53" s="19"/>
      <c r="C53" s="19" t="s">
        <v>469</v>
      </c>
      <c r="D53" s="28">
        <v>5533</v>
      </c>
      <c r="E53" s="114">
        <v>2016</v>
      </c>
      <c r="F53" s="19"/>
    </row>
    <row r="54" spans="1:6" x14ac:dyDescent="0.2">
      <c r="A54" s="3" t="s">
        <v>114</v>
      </c>
      <c r="B54" s="3" t="s">
        <v>11</v>
      </c>
      <c r="C54" s="3" t="s">
        <v>8</v>
      </c>
      <c r="D54" s="129">
        <v>3465</v>
      </c>
      <c r="E54" s="114">
        <v>2024</v>
      </c>
      <c r="F54" s="19"/>
    </row>
    <row r="55" spans="1:6" x14ac:dyDescent="0.2">
      <c r="A55" s="3" t="s">
        <v>113</v>
      </c>
      <c r="B55" s="3" t="s">
        <v>11</v>
      </c>
      <c r="C55" s="3" t="s">
        <v>16</v>
      </c>
      <c r="D55" s="129">
        <v>3971</v>
      </c>
      <c r="E55" s="114">
        <v>2024</v>
      </c>
      <c r="F55" s="19"/>
    </row>
    <row r="56" spans="1:6" x14ac:dyDescent="0.2">
      <c r="A56" s="5" t="s">
        <v>97</v>
      </c>
      <c r="B56" s="5" t="s">
        <v>11</v>
      </c>
      <c r="C56" s="5"/>
      <c r="D56" s="126">
        <v>5159</v>
      </c>
      <c r="E56" s="114">
        <v>2020</v>
      </c>
      <c r="F56" s="19"/>
    </row>
    <row r="57" spans="1:6" x14ac:dyDescent="0.2">
      <c r="A57" s="5" t="s">
        <v>97</v>
      </c>
      <c r="B57" s="5" t="s">
        <v>7</v>
      </c>
      <c r="C57" s="5" t="s">
        <v>8</v>
      </c>
      <c r="D57" s="128">
        <v>8221</v>
      </c>
      <c r="E57" s="114">
        <v>2024</v>
      </c>
      <c r="F57" s="19"/>
    </row>
    <row r="58" spans="1:6" x14ac:dyDescent="0.2">
      <c r="A58" s="19" t="s">
        <v>488</v>
      </c>
      <c r="B58" s="19"/>
      <c r="C58" s="19" t="s">
        <v>470</v>
      </c>
      <c r="D58" s="28">
        <v>4323</v>
      </c>
      <c r="E58" s="114">
        <v>2016</v>
      </c>
      <c r="F58" s="19"/>
    </row>
    <row r="59" spans="1:6" x14ac:dyDescent="0.2">
      <c r="A59" s="19" t="s">
        <v>489</v>
      </c>
      <c r="B59" s="19"/>
      <c r="C59" s="19" t="s">
        <v>479</v>
      </c>
      <c r="D59" s="28">
        <v>3183</v>
      </c>
      <c r="E59" s="114">
        <v>2016</v>
      </c>
      <c r="F59" s="19"/>
    </row>
    <row r="60" spans="1:6" x14ac:dyDescent="0.2">
      <c r="A60" s="19" t="s">
        <v>490</v>
      </c>
      <c r="B60" s="19"/>
      <c r="C60" s="19" t="s">
        <v>475</v>
      </c>
      <c r="D60" s="28">
        <v>6098</v>
      </c>
      <c r="E60" s="114">
        <v>2016</v>
      </c>
      <c r="F60" s="19"/>
    </row>
    <row r="61" spans="1:6" x14ac:dyDescent="0.2">
      <c r="A61" s="19" t="s">
        <v>466</v>
      </c>
      <c r="B61" s="19"/>
      <c r="C61" s="19" t="s">
        <v>474</v>
      </c>
      <c r="D61" s="28">
        <v>6251</v>
      </c>
      <c r="E61" s="114">
        <v>2016</v>
      </c>
      <c r="F61" s="19"/>
    </row>
    <row r="62" spans="1:6" x14ac:dyDescent="0.2">
      <c r="A62" s="124" t="s">
        <v>466</v>
      </c>
      <c r="B62" s="3" t="s">
        <v>7</v>
      </c>
      <c r="C62" s="19"/>
      <c r="D62" s="123">
        <v>2885</v>
      </c>
      <c r="E62" s="114">
        <v>2020</v>
      </c>
      <c r="F62" s="19"/>
    </row>
    <row r="63" spans="1:6" x14ac:dyDescent="0.2">
      <c r="A63" s="124" t="s">
        <v>468</v>
      </c>
      <c r="B63" s="3" t="s">
        <v>11</v>
      </c>
      <c r="C63" s="19"/>
      <c r="D63" s="123">
        <v>1908</v>
      </c>
      <c r="E63" s="114">
        <v>2020</v>
      </c>
      <c r="F63" s="19"/>
    </row>
    <row r="64" spans="1:6" x14ac:dyDescent="0.2">
      <c r="A64" s="5" t="s">
        <v>101</v>
      </c>
      <c r="B64" s="5" t="s">
        <v>7</v>
      </c>
      <c r="C64" s="5" t="s">
        <v>9</v>
      </c>
      <c r="D64" s="128">
        <v>6891</v>
      </c>
      <c r="E64" s="114">
        <v>2024</v>
      </c>
      <c r="F64" s="19"/>
    </row>
    <row r="65" spans="1:6" x14ac:dyDescent="0.2">
      <c r="A65" s="19"/>
      <c r="B65" s="112"/>
      <c r="C65" s="19"/>
      <c r="D65" s="93"/>
      <c r="E65" s="114"/>
      <c r="F65" s="19"/>
    </row>
    <row r="66" spans="1:6" x14ac:dyDescent="0.2">
      <c r="A66" s="19"/>
      <c r="B66" s="19"/>
      <c r="C66" s="19"/>
      <c r="D66" s="93"/>
      <c r="E66" s="114"/>
      <c r="F66" s="19"/>
    </row>
    <row r="67" spans="1:6" x14ac:dyDescent="0.2">
      <c r="A67" s="19"/>
      <c r="B67" s="112"/>
      <c r="C67" s="19"/>
      <c r="D67" s="93"/>
      <c r="E67" s="114"/>
      <c r="F67" s="19"/>
    </row>
    <row r="68" spans="1:6" x14ac:dyDescent="0.2">
      <c r="A68" s="19"/>
      <c r="B68" s="112"/>
      <c r="C68" s="19"/>
      <c r="D68" s="93"/>
      <c r="E68" s="114"/>
      <c r="F68" s="19"/>
    </row>
    <row r="69" spans="1:6" x14ac:dyDescent="0.2">
      <c r="A69" s="19"/>
      <c r="B69" s="112"/>
      <c r="C69" s="19"/>
      <c r="D69" s="93"/>
      <c r="E69" s="114"/>
      <c r="F69" s="19"/>
    </row>
    <row r="70" spans="1:6" x14ac:dyDescent="0.2">
      <c r="A70" s="19"/>
      <c r="B70" s="112"/>
      <c r="C70" s="19"/>
      <c r="D70" s="93"/>
      <c r="E70" s="114"/>
      <c r="F70" s="19"/>
    </row>
    <row r="71" spans="1:6" x14ac:dyDescent="0.2">
      <c r="A71" s="19"/>
      <c r="B71" s="19"/>
      <c r="C71" s="19"/>
      <c r="D71" s="93"/>
      <c r="E71" s="114"/>
      <c r="F71" s="19"/>
    </row>
    <row r="72" spans="1:6" x14ac:dyDescent="0.2">
      <c r="A72" s="19"/>
      <c r="B72" s="19"/>
      <c r="C72" s="19"/>
      <c r="D72" s="93"/>
      <c r="E72" s="114"/>
      <c r="F72" s="19"/>
    </row>
    <row r="73" spans="1:6" x14ac:dyDescent="0.2">
      <c r="A73" s="19"/>
      <c r="B73" s="112"/>
      <c r="C73" s="19"/>
      <c r="D73" s="93"/>
      <c r="E73" s="114"/>
      <c r="F73" s="19"/>
    </row>
    <row r="74" spans="1:6" x14ac:dyDescent="0.2">
      <c r="A74" s="19"/>
      <c r="B74" s="112"/>
      <c r="C74" s="19"/>
      <c r="D74" s="93"/>
      <c r="E74" s="114"/>
      <c r="F74" s="19"/>
    </row>
    <row r="75" spans="1:6" x14ac:dyDescent="0.2">
      <c r="A75" s="19"/>
      <c r="B75" s="112"/>
      <c r="C75" s="19"/>
      <c r="D75" s="93"/>
      <c r="E75" s="114"/>
      <c r="F75" s="19"/>
    </row>
    <row r="76" spans="1:6" x14ac:dyDescent="0.2">
      <c r="A76" s="19"/>
      <c r="B76" s="112"/>
      <c r="C76" s="19"/>
      <c r="D76" s="93"/>
      <c r="E76" s="114"/>
      <c r="F76" s="19"/>
    </row>
    <row r="77" spans="1:6" x14ac:dyDescent="0.2">
      <c r="A77" s="19"/>
      <c r="B77" s="112"/>
      <c r="C77" s="19"/>
      <c r="D77" s="93"/>
      <c r="E77" s="114"/>
      <c r="F77" s="19"/>
    </row>
    <row r="78" spans="1:6" x14ac:dyDescent="0.2">
      <c r="A78" s="19"/>
      <c r="B78" s="112"/>
      <c r="C78" s="19"/>
      <c r="D78" s="93"/>
      <c r="E78" s="114"/>
      <c r="F78" s="19"/>
    </row>
    <row r="79" spans="1:6" x14ac:dyDescent="0.2">
      <c r="A79" s="19"/>
      <c r="B79" s="112"/>
      <c r="C79" s="19"/>
      <c r="D79" s="93"/>
      <c r="E79" s="114"/>
      <c r="F79" s="19"/>
    </row>
    <row r="80" spans="1:6" x14ac:dyDescent="0.2">
      <c r="A80" s="19"/>
      <c r="B80" s="112"/>
      <c r="C80" s="19"/>
      <c r="D80" s="93"/>
      <c r="E80" s="114"/>
      <c r="F80" s="19"/>
    </row>
    <row r="81" spans="1:6" x14ac:dyDescent="0.2">
      <c r="A81" s="19"/>
      <c r="B81" s="19"/>
      <c r="C81" s="19"/>
      <c r="D81" s="93"/>
      <c r="E81" s="114"/>
      <c r="F81" s="19"/>
    </row>
    <row r="82" spans="1:6" x14ac:dyDescent="0.2">
      <c r="A82" s="19"/>
      <c r="B82" s="112"/>
      <c r="C82" s="19"/>
      <c r="D82" s="93"/>
      <c r="E82" s="114"/>
      <c r="F82" s="19"/>
    </row>
    <row r="83" spans="1:6" x14ac:dyDescent="0.2">
      <c r="A83" s="19"/>
      <c r="B83" s="112"/>
      <c r="C83" s="19"/>
      <c r="D83" s="93"/>
      <c r="E83" s="114"/>
      <c r="F83" s="19"/>
    </row>
    <row r="84" spans="1:6" x14ac:dyDescent="0.2">
      <c r="A84" s="19"/>
      <c r="B84" s="19"/>
      <c r="C84" s="19"/>
      <c r="D84" s="93"/>
      <c r="E84" s="114"/>
      <c r="F84" s="19"/>
    </row>
    <row r="85" spans="1:6" x14ac:dyDescent="0.2">
      <c r="A85" s="19"/>
      <c r="B85" s="112"/>
      <c r="C85" s="19"/>
      <c r="D85" s="93"/>
      <c r="E85" s="114"/>
      <c r="F85" s="19"/>
    </row>
    <row r="86" spans="1:6" x14ac:dyDescent="0.2">
      <c r="A86" s="19"/>
      <c r="B86" s="19"/>
      <c r="C86" s="19"/>
      <c r="D86" s="93"/>
      <c r="E86" s="114"/>
      <c r="F86" s="19"/>
    </row>
    <row r="87" spans="1:6" x14ac:dyDescent="0.2">
      <c r="A87" s="19"/>
      <c r="B87" s="112"/>
      <c r="C87" s="19"/>
      <c r="D87" s="93"/>
      <c r="E87" s="114"/>
      <c r="F87" s="19"/>
    </row>
    <row r="88" spans="1:6" x14ac:dyDescent="0.2">
      <c r="A88" s="19"/>
      <c r="B88" s="112"/>
      <c r="C88" s="19"/>
      <c r="D88" s="93"/>
      <c r="E88" s="114"/>
      <c r="F88" s="19"/>
    </row>
    <row r="89" spans="1:6" x14ac:dyDescent="0.2">
      <c r="A89" s="19"/>
      <c r="B89" s="19"/>
      <c r="C89" s="19"/>
      <c r="D89" s="93"/>
      <c r="E89" s="114"/>
      <c r="F89" s="19"/>
    </row>
    <row r="90" spans="1:6" x14ac:dyDescent="0.2">
      <c r="A90" s="19"/>
      <c r="B90" s="19"/>
      <c r="C90" s="19"/>
      <c r="D90" s="93"/>
      <c r="E90" s="114"/>
      <c r="F90" s="19"/>
    </row>
    <row r="91" spans="1:6" x14ac:dyDescent="0.2">
      <c r="A91" s="19"/>
      <c r="B91" s="112"/>
      <c r="C91" s="19"/>
      <c r="D91" s="93"/>
      <c r="E91" s="114"/>
      <c r="F91" s="19"/>
    </row>
    <row r="92" spans="1:6" x14ac:dyDescent="0.2">
      <c r="A92" s="19"/>
      <c r="B92" s="112"/>
      <c r="C92" s="19"/>
      <c r="D92" s="93"/>
      <c r="E92" s="114"/>
      <c r="F92" s="19"/>
    </row>
    <row r="93" spans="1:6" x14ac:dyDescent="0.2">
      <c r="A93" s="19"/>
      <c r="B93" s="112"/>
      <c r="C93" s="19"/>
      <c r="D93" s="93"/>
      <c r="E93" s="114"/>
      <c r="F93" s="19"/>
    </row>
    <row r="94" spans="1:6" x14ac:dyDescent="0.2">
      <c r="A94" s="19"/>
      <c r="B94" s="112"/>
      <c r="C94" s="19"/>
      <c r="D94" s="93"/>
      <c r="E94" s="114"/>
      <c r="F94" s="19"/>
    </row>
    <row r="95" spans="1:6" x14ac:dyDescent="0.2">
      <c r="A95" s="19"/>
      <c r="B95" s="112"/>
      <c r="C95" s="19"/>
      <c r="D95" s="93"/>
      <c r="E95" s="114"/>
      <c r="F95" s="19"/>
    </row>
    <row r="96" spans="1:6" x14ac:dyDescent="0.2">
      <c r="A96" s="19"/>
      <c r="B96" s="112"/>
      <c r="C96" s="19"/>
      <c r="D96" s="93"/>
      <c r="E96" s="114"/>
      <c r="F96" s="19"/>
    </row>
    <row r="97" spans="1:6" x14ac:dyDescent="0.2">
      <c r="A97" s="19"/>
      <c r="B97" s="112"/>
      <c r="C97" s="19"/>
      <c r="D97" s="93"/>
      <c r="E97" s="114"/>
      <c r="F97" s="19"/>
    </row>
    <row r="98" spans="1:6" x14ac:dyDescent="0.2">
      <c r="A98" s="19"/>
      <c r="B98" s="112"/>
      <c r="C98" s="19"/>
      <c r="D98" s="93"/>
      <c r="E98" s="114"/>
      <c r="F98" s="19"/>
    </row>
    <row r="99" spans="1:6" x14ac:dyDescent="0.2">
      <c r="A99" s="19"/>
      <c r="B99" s="19"/>
      <c r="C99" s="19"/>
      <c r="D99" s="93"/>
      <c r="E99" s="114"/>
      <c r="F99" s="19"/>
    </row>
    <row r="100" spans="1:6" x14ac:dyDescent="0.2">
      <c r="A100" s="19"/>
      <c r="B100" s="112"/>
      <c r="C100" s="19"/>
      <c r="D100" s="93"/>
      <c r="E100" s="114"/>
      <c r="F100" s="19"/>
    </row>
    <row r="101" spans="1:6" x14ac:dyDescent="0.2">
      <c r="A101" s="19"/>
      <c r="B101" s="19"/>
      <c r="C101" s="19"/>
      <c r="D101" s="93"/>
      <c r="E101" s="114"/>
      <c r="F101" s="19"/>
    </row>
    <row r="102" spans="1:6" x14ac:dyDescent="0.2">
      <c r="A102" s="19"/>
      <c r="B102" s="112"/>
      <c r="C102" s="19"/>
      <c r="D102" s="93"/>
      <c r="E102" s="114"/>
      <c r="F102" s="19"/>
    </row>
    <row r="103" spans="1:6" x14ac:dyDescent="0.2">
      <c r="A103" s="19"/>
      <c r="B103" s="19"/>
      <c r="C103" s="19"/>
      <c r="D103" s="93"/>
      <c r="E103" s="114"/>
      <c r="F103" s="19"/>
    </row>
    <row r="104" spans="1:6" x14ac:dyDescent="0.2">
      <c r="A104" s="19"/>
      <c r="B104" s="112"/>
      <c r="C104" s="19"/>
      <c r="D104" s="93"/>
      <c r="E104" s="114"/>
      <c r="F104" s="19"/>
    </row>
    <row r="105" spans="1:6" x14ac:dyDescent="0.2">
      <c r="A105" s="19"/>
      <c r="B105" s="112"/>
      <c r="C105" s="19"/>
      <c r="D105" s="93"/>
      <c r="E105" s="114"/>
      <c r="F105" s="19"/>
    </row>
    <row r="106" spans="1:6" x14ac:dyDescent="0.2">
      <c r="A106" s="19"/>
      <c r="B106" s="19"/>
      <c r="C106" s="19"/>
      <c r="D106" s="93"/>
      <c r="E106" s="114"/>
      <c r="F106" s="19"/>
    </row>
    <row r="107" spans="1:6" x14ac:dyDescent="0.2">
      <c r="A107" s="19"/>
      <c r="B107" s="112"/>
      <c r="C107" s="19"/>
      <c r="D107" s="93"/>
      <c r="E107" s="114"/>
      <c r="F107" s="19"/>
    </row>
    <row r="108" spans="1:6" x14ac:dyDescent="0.2">
      <c r="A108" s="19"/>
      <c r="B108" s="112"/>
      <c r="C108" s="19"/>
      <c r="D108" s="93"/>
      <c r="E108" s="114"/>
      <c r="F108" s="19"/>
    </row>
    <row r="109" spans="1:6" x14ac:dyDescent="0.2">
      <c r="A109" s="19"/>
      <c r="B109" s="112"/>
      <c r="C109" s="19"/>
      <c r="D109" s="93"/>
      <c r="E109" s="114"/>
      <c r="F109" s="19"/>
    </row>
    <row r="110" spans="1:6" x14ac:dyDescent="0.2">
      <c r="A110" s="19"/>
      <c r="B110" s="112"/>
      <c r="C110" s="19"/>
      <c r="D110" s="93"/>
      <c r="E110" s="114"/>
      <c r="F110" s="19"/>
    </row>
    <row r="111" spans="1:6" x14ac:dyDescent="0.2">
      <c r="A111" s="19"/>
      <c r="B111" s="19"/>
      <c r="C111" s="19"/>
      <c r="D111" s="93"/>
      <c r="E111" s="114"/>
      <c r="F111" s="19"/>
    </row>
    <row r="112" spans="1:6" x14ac:dyDescent="0.2">
      <c r="A112" s="19"/>
      <c r="B112" s="19"/>
      <c r="C112" s="19"/>
      <c r="D112" s="93"/>
      <c r="E112" s="114"/>
      <c r="F112" s="19"/>
    </row>
    <row r="113" spans="1:6" x14ac:dyDescent="0.2">
      <c r="A113" s="19"/>
      <c r="B113" s="112"/>
      <c r="C113" s="19"/>
      <c r="D113" s="93"/>
      <c r="E113" s="114"/>
      <c r="F113" s="19"/>
    </row>
    <row r="114" spans="1:6" x14ac:dyDescent="0.2">
      <c r="A114" s="19"/>
      <c r="B114" s="112"/>
      <c r="C114" s="19"/>
      <c r="D114" s="93"/>
      <c r="E114" s="114"/>
      <c r="F114" s="19"/>
    </row>
    <row r="115" spans="1:6" x14ac:dyDescent="0.2">
      <c r="A115" s="19"/>
      <c r="B115" s="19"/>
      <c r="C115" s="19"/>
      <c r="D115" s="93"/>
      <c r="E115" s="114"/>
      <c r="F115" s="19"/>
    </row>
    <row r="116" spans="1:6" x14ac:dyDescent="0.2">
      <c r="A116" s="66"/>
      <c r="B116" s="122"/>
      <c r="C116" s="66"/>
      <c r="D116" s="130"/>
      <c r="E116" s="114"/>
      <c r="F116" s="19"/>
    </row>
    <row r="117" spans="1:6" x14ac:dyDescent="0.2">
      <c r="A117" s="19"/>
      <c r="B117" s="112"/>
      <c r="C117" s="19"/>
      <c r="D117" s="93"/>
      <c r="E117" s="114"/>
      <c r="F117" s="19"/>
    </row>
    <row r="118" spans="1:6" x14ac:dyDescent="0.2">
      <c r="A118" s="19"/>
      <c r="B118" s="112"/>
      <c r="C118" s="19"/>
      <c r="D118" s="93"/>
      <c r="E118" s="114"/>
      <c r="F118" s="19"/>
    </row>
    <row r="119" spans="1:6" x14ac:dyDescent="0.2">
      <c r="A119" s="19"/>
      <c r="B119" s="112"/>
      <c r="C119" s="19"/>
      <c r="D119" s="93"/>
      <c r="E119" s="114"/>
      <c r="F119" s="19"/>
    </row>
    <row r="120" spans="1:6" x14ac:dyDescent="0.2">
      <c r="A120" s="19"/>
      <c r="B120" s="112"/>
      <c r="C120" s="19"/>
      <c r="D120" s="93"/>
      <c r="E120" s="114"/>
      <c r="F120" s="19"/>
    </row>
    <row r="121" spans="1:6" x14ac:dyDescent="0.2">
      <c r="A121" s="19"/>
      <c r="B121" s="112"/>
      <c r="C121" s="19"/>
      <c r="D121" s="93"/>
      <c r="E121" s="114"/>
      <c r="F121" s="19"/>
    </row>
    <row r="122" spans="1:6" x14ac:dyDescent="0.2">
      <c r="A122" s="19"/>
      <c r="B122" s="112"/>
      <c r="C122" s="19"/>
      <c r="D122" s="93"/>
      <c r="E122" s="114"/>
      <c r="F122" s="19"/>
    </row>
    <row r="123" spans="1:6" x14ac:dyDescent="0.2">
      <c r="A123" s="19"/>
      <c r="B123" s="112"/>
      <c r="C123" s="19"/>
      <c r="D123" s="93"/>
      <c r="E123" s="114"/>
      <c r="F123" s="19"/>
    </row>
    <row r="124" spans="1:6" x14ac:dyDescent="0.2">
      <c r="A124" s="19"/>
      <c r="B124" s="112"/>
      <c r="C124" s="19"/>
      <c r="D124" s="93"/>
      <c r="E124" s="114"/>
      <c r="F124" s="19"/>
    </row>
    <row r="125" spans="1:6" x14ac:dyDescent="0.2">
      <c r="A125" s="19"/>
      <c r="B125" s="112"/>
      <c r="C125" s="19"/>
      <c r="D125" s="93"/>
      <c r="E125" s="114"/>
      <c r="F125" s="19"/>
    </row>
    <row r="126" spans="1:6" x14ac:dyDescent="0.2">
      <c r="A126" s="19"/>
      <c r="B126" s="112"/>
      <c r="C126" s="19"/>
      <c r="D126" s="93"/>
      <c r="E126" s="114"/>
      <c r="F126" s="19"/>
    </row>
    <row r="127" spans="1:6" x14ac:dyDescent="0.2">
      <c r="A127" s="19"/>
      <c r="B127" s="112"/>
      <c r="C127" s="19"/>
      <c r="D127" s="93"/>
      <c r="E127" s="114"/>
      <c r="F127" s="19"/>
    </row>
    <row r="128" spans="1:6" x14ac:dyDescent="0.2">
      <c r="A128" s="19"/>
      <c r="B128" s="112"/>
      <c r="C128" s="19"/>
      <c r="D128" s="93"/>
      <c r="E128" s="114"/>
      <c r="F128" s="19"/>
    </row>
    <row r="129" spans="1:6" x14ac:dyDescent="0.2">
      <c r="A129" s="19"/>
      <c r="B129" s="112"/>
      <c r="C129" s="19"/>
      <c r="D129" s="93"/>
      <c r="E129" s="114"/>
      <c r="F129" s="19"/>
    </row>
    <row r="130" spans="1:6" x14ac:dyDescent="0.2">
      <c r="A130" s="19"/>
      <c r="B130" s="112"/>
      <c r="C130" s="19"/>
      <c r="D130" s="93"/>
      <c r="E130" s="114"/>
      <c r="F130" s="19"/>
    </row>
    <row r="131" spans="1:6" x14ac:dyDescent="0.2">
      <c r="A131" s="19"/>
      <c r="B131" s="112"/>
      <c r="C131" s="19"/>
      <c r="D131" s="93"/>
      <c r="E131" s="114"/>
      <c r="F131" s="19"/>
    </row>
    <row r="132" spans="1:6" x14ac:dyDescent="0.2">
      <c r="A132" s="19"/>
      <c r="B132" s="112"/>
      <c r="C132" s="19"/>
      <c r="D132" s="93"/>
      <c r="E132" s="114"/>
      <c r="F132" s="19"/>
    </row>
    <row r="133" spans="1:6" x14ac:dyDescent="0.2">
      <c r="A133" s="19"/>
      <c r="B133" s="112"/>
      <c r="C133" s="19"/>
      <c r="D133" s="93"/>
      <c r="E133" s="114"/>
      <c r="F133" s="19"/>
    </row>
    <row r="134" spans="1:6" x14ac:dyDescent="0.2">
      <c r="A134" s="19"/>
      <c r="B134" s="112"/>
      <c r="C134" s="19"/>
      <c r="D134" s="93"/>
      <c r="E134" s="114"/>
      <c r="F134" s="19"/>
    </row>
    <row r="135" spans="1:6" x14ac:dyDescent="0.2">
      <c r="A135" s="19"/>
      <c r="B135" s="112"/>
      <c r="C135" s="19"/>
      <c r="D135" s="93"/>
      <c r="E135" s="114"/>
      <c r="F135" s="19"/>
    </row>
    <row r="136" spans="1:6" x14ac:dyDescent="0.2">
      <c r="A136" s="19"/>
      <c r="B136" s="112"/>
      <c r="C136" s="19"/>
      <c r="D136" s="93"/>
      <c r="E136" s="114"/>
      <c r="F136" s="19"/>
    </row>
    <row r="137" spans="1:6" x14ac:dyDescent="0.2">
      <c r="A137" s="19"/>
      <c r="B137" s="112"/>
      <c r="C137" s="19"/>
      <c r="D137" s="93"/>
      <c r="E137" s="114"/>
      <c r="F137" s="19"/>
    </row>
    <row r="138" spans="1:6" x14ac:dyDescent="0.2">
      <c r="A138" s="19"/>
      <c r="B138" s="112"/>
      <c r="C138" s="19"/>
      <c r="D138" s="93"/>
      <c r="E138" s="114"/>
      <c r="F138" s="19"/>
    </row>
    <row r="139" spans="1:6" x14ac:dyDescent="0.2">
      <c r="A139" s="19"/>
      <c r="B139" s="112"/>
      <c r="C139" s="19"/>
      <c r="D139" s="93"/>
      <c r="E139" s="114"/>
      <c r="F139" s="19"/>
    </row>
    <row r="140" spans="1:6" x14ac:dyDescent="0.2">
      <c r="A140" s="19"/>
      <c r="B140" s="112"/>
      <c r="C140" s="19"/>
      <c r="D140" s="93"/>
      <c r="E140" s="114"/>
      <c r="F140" s="19"/>
    </row>
    <row r="141" spans="1:6" x14ac:dyDescent="0.2">
      <c r="A141" s="19"/>
      <c r="B141" s="112"/>
      <c r="C141" s="19"/>
      <c r="D141" s="93"/>
      <c r="E141" s="114"/>
      <c r="F141" s="19"/>
    </row>
    <row r="142" spans="1:6" x14ac:dyDescent="0.2">
      <c r="A142" s="19"/>
      <c r="B142" s="112"/>
      <c r="C142" s="19"/>
      <c r="D142" s="93"/>
      <c r="E142" s="114"/>
      <c r="F142" s="19"/>
    </row>
    <row r="143" spans="1:6" x14ac:dyDescent="0.2">
      <c r="A143" s="19"/>
      <c r="B143" s="112"/>
      <c r="C143" s="19"/>
      <c r="D143" s="93"/>
      <c r="E143" s="114"/>
      <c r="F143" s="19"/>
    </row>
    <row r="144" spans="1:6" x14ac:dyDescent="0.2">
      <c r="A144" s="19"/>
      <c r="B144" s="112"/>
      <c r="C144" s="19"/>
      <c r="D144" s="93"/>
      <c r="E144" s="114"/>
      <c r="F144" s="19"/>
    </row>
    <row r="145" spans="1:6" x14ac:dyDescent="0.2">
      <c r="A145" s="19"/>
      <c r="B145" s="112"/>
      <c r="C145" s="19"/>
      <c r="D145" s="93"/>
      <c r="E145" s="114"/>
      <c r="F145" s="19"/>
    </row>
    <row r="146" spans="1:6" x14ac:dyDescent="0.2">
      <c r="A146" s="19"/>
      <c r="B146" s="112"/>
      <c r="C146" s="19"/>
      <c r="D146" s="93"/>
      <c r="E146" s="114"/>
      <c r="F146" s="19"/>
    </row>
    <row r="147" spans="1:6" x14ac:dyDescent="0.2">
      <c r="A147" s="19"/>
      <c r="B147" s="112"/>
      <c r="C147" s="19"/>
      <c r="D147" s="93"/>
      <c r="E147" s="114"/>
      <c r="F147" s="19"/>
    </row>
    <row r="148" spans="1:6" x14ac:dyDescent="0.2">
      <c r="A148" s="19"/>
      <c r="B148" s="112"/>
      <c r="C148" s="19"/>
      <c r="D148" s="93"/>
      <c r="E148" s="114"/>
      <c r="F148" s="19"/>
    </row>
    <row r="149" spans="1:6" x14ac:dyDescent="0.2">
      <c r="A149" s="19"/>
      <c r="B149" s="112"/>
      <c r="C149" s="19"/>
      <c r="D149" s="93"/>
      <c r="E149" s="114"/>
      <c r="F149" s="19"/>
    </row>
    <row r="150" spans="1:6" x14ac:dyDescent="0.2">
      <c r="A150" s="19"/>
      <c r="B150" s="112"/>
      <c r="C150" s="19"/>
      <c r="D150" s="93"/>
      <c r="E150" s="114"/>
      <c r="F150" s="19"/>
    </row>
    <row r="151" spans="1:6" x14ac:dyDescent="0.2">
      <c r="A151" s="19"/>
      <c r="B151" s="112"/>
      <c r="C151" s="19"/>
      <c r="D151" s="93"/>
      <c r="E151" s="114"/>
      <c r="F151" s="19"/>
    </row>
    <row r="152" spans="1:6" x14ac:dyDescent="0.2">
      <c r="A152" s="19"/>
      <c r="B152" s="112"/>
      <c r="C152" s="19"/>
      <c r="D152" s="93"/>
      <c r="E152" s="114"/>
      <c r="F152" s="19"/>
    </row>
    <row r="153" spans="1:6" x14ac:dyDescent="0.2">
      <c r="A153" s="19"/>
      <c r="B153" s="112"/>
      <c r="C153" s="19"/>
      <c r="D153" s="28"/>
      <c r="E153" s="114"/>
      <c r="F153" s="19"/>
    </row>
    <row r="154" spans="1:6" x14ac:dyDescent="0.2">
      <c r="A154" s="19"/>
      <c r="B154" s="112"/>
      <c r="C154" s="19"/>
      <c r="D154" s="28"/>
      <c r="E154" s="114"/>
      <c r="F154" s="19"/>
    </row>
    <row r="160" spans="1:6" s="48" customFormat="1" x14ac:dyDescent="0.2">
      <c r="D160" s="131"/>
      <c r="E160" s="116"/>
    </row>
    <row r="161" spans="1:6" x14ac:dyDescent="0.2">
      <c r="A161" s="25" t="s">
        <v>53</v>
      </c>
      <c r="B161" s="25" t="s">
        <v>57</v>
      </c>
      <c r="D161"/>
      <c r="E161"/>
    </row>
    <row r="162" spans="1:6" x14ac:dyDescent="0.2">
      <c r="A162" s="25" t="s">
        <v>54</v>
      </c>
      <c r="B162">
        <v>2016</v>
      </c>
      <c r="C162">
        <v>2020</v>
      </c>
      <c r="D162">
        <v>2024</v>
      </c>
      <c r="E162" t="s">
        <v>56</v>
      </c>
      <c r="F162" t="s">
        <v>55</v>
      </c>
    </row>
    <row r="163" spans="1:6" x14ac:dyDescent="0.2">
      <c r="A163" s="26" t="s">
        <v>99</v>
      </c>
      <c r="B163" s="1">
        <v>9961</v>
      </c>
      <c r="C163" s="1">
        <v>7711</v>
      </c>
      <c r="D163" s="15">
        <v>7726</v>
      </c>
      <c r="E163" s="117"/>
      <c r="F163" s="117">
        <v>25398</v>
      </c>
    </row>
    <row r="164" spans="1:6" x14ac:dyDescent="0.2">
      <c r="A164" s="26" t="s">
        <v>462</v>
      </c>
      <c r="B164" s="1">
        <v>10353</v>
      </c>
      <c r="C164" s="1">
        <v>8459</v>
      </c>
      <c r="D164" s="15"/>
      <c r="E164" s="117"/>
      <c r="F164" s="117">
        <v>18812</v>
      </c>
    </row>
    <row r="165" spans="1:6" x14ac:dyDescent="0.2">
      <c r="A165" s="26" t="s">
        <v>95</v>
      </c>
      <c r="B165" s="1">
        <v>4678</v>
      </c>
      <c r="C165" s="1">
        <v>5240</v>
      </c>
      <c r="D165" s="15">
        <v>8679</v>
      </c>
      <c r="E165" s="117"/>
      <c r="F165" s="117">
        <v>18597</v>
      </c>
    </row>
    <row r="166" spans="1:6" x14ac:dyDescent="0.2">
      <c r="A166" s="26" t="s">
        <v>100</v>
      </c>
      <c r="B166" s="1">
        <v>3125</v>
      </c>
      <c r="C166" s="1">
        <v>4470</v>
      </c>
      <c r="D166" s="15">
        <v>7386</v>
      </c>
      <c r="E166" s="117"/>
      <c r="F166" s="117">
        <v>14981</v>
      </c>
    </row>
    <row r="167" spans="1:6" x14ac:dyDescent="0.2">
      <c r="A167" s="26" t="s">
        <v>463</v>
      </c>
      <c r="B167" s="1">
        <v>6617</v>
      </c>
      <c r="C167" s="1">
        <v>7395</v>
      </c>
      <c r="D167" s="15"/>
      <c r="E167" s="117"/>
      <c r="F167" s="117">
        <v>14012</v>
      </c>
    </row>
    <row r="168" spans="1:6" x14ac:dyDescent="0.2">
      <c r="A168" s="26" t="s">
        <v>97</v>
      </c>
      <c r="B168" s="1"/>
      <c r="C168" s="1">
        <v>5159</v>
      </c>
      <c r="D168" s="15">
        <v>8221</v>
      </c>
      <c r="E168" s="117"/>
      <c r="F168" s="117">
        <v>13380</v>
      </c>
    </row>
    <row r="169" spans="1:6" x14ac:dyDescent="0.2">
      <c r="A169" s="26" t="s">
        <v>106</v>
      </c>
      <c r="B169" s="1">
        <v>3601</v>
      </c>
      <c r="C169" s="1">
        <v>3711</v>
      </c>
      <c r="D169" s="15">
        <v>5674</v>
      </c>
      <c r="E169" s="117"/>
      <c r="F169" s="117">
        <v>12986</v>
      </c>
    </row>
    <row r="170" spans="1:6" x14ac:dyDescent="0.2">
      <c r="A170" s="26" t="s">
        <v>98</v>
      </c>
      <c r="B170" s="1"/>
      <c r="C170" s="1">
        <v>4849</v>
      </c>
      <c r="D170" s="15">
        <v>8017</v>
      </c>
      <c r="E170" s="117"/>
      <c r="F170" s="117">
        <v>12866</v>
      </c>
    </row>
    <row r="171" spans="1:6" x14ac:dyDescent="0.2">
      <c r="A171" s="26" t="s">
        <v>107</v>
      </c>
      <c r="B171" s="1">
        <v>3749</v>
      </c>
      <c r="C171" s="1">
        <v>3841</v>
      </c>
      <c r="D171" s="15">
        <v>5274</v>
      </c>
      <c r="E171" s="117"/>
      <c r="F171" s="117">
        <v>12864</v>
      </c>
    </row>
    <row r="172" spans="1:6" x14ac:dyDescent="0.2">
      <c r="A172" s="26" t="s">
        <v>96</v>
      </c>
      <c r="B172" s="1"/>
      <c r="C172" s="1">
        <v>4370</v>
      </c>
      <c r="D172" s="15">
        <v>8310</v>
      </c>
      <c r="E172" s="117"/>
      <c r="F172" s="117">
        <v>12680</v>
      </c>
    </row>
    <row r="173" spans="1:6" x14ac:dyDescent="0.2">
      <c r="A173" s="26" t="s">
        <v>102</v>
      </c>
      <c r="B173" s="1"/>
      <c r="C173" s="1">
        <v>3931</v>
      </c>
      <c r="D173" s="15">
        <v>6051</v>
      </c>
      <c r="E173" s="117"/>
      <c r="F173" s="117">
        <v>9982</v>
      </c>
    </row>
    <row r="174" spans="1:6" x14ac:dyDescent="0.2">
      <c r="A174" s="26" t="s">
        <v>464</v>
      </c>
      <c r="B174" s="1">
        <v>5233</v>
      </c>
      <c r="C174" s="1">
        <v>4412</v>
      </c>
      <c r="D174" s="15"/>
      <c r="E174" s="117"/>
      <c r="F174" s="117">
        <v>9645</v>
      </c>
    </row>
    <row r="175" spans="1:6" x14ac:dyDescent="0.2">
      <c r="A175" s="26" t="s">
        <v>481</v>
      </c>
      <c r="B175" s="1">
        <v>9495</v>
      </c>
      <c r="C175" s="1"/>
      <c r="D175" s="15"/>
      <c r="E175" s="117"/>
      <c r="F175" s="117">
        <v>9495</v>
      </c>
    </row>
    <row r="176" spans="1:6" x14ac:dyDescent="0.2">
      <c r="A176" s="26" t="s">
        <v>466</v>
      </c>
      <c r="B176" s="1">
        <v>6251</v>
      </c>
      <c r="C176" s="1">
        <v>2885</v>
      </c>
      <c r="D176" s="15"/>
      <c r="E176" s="117"/>
      <c r="F176" s="117">
        <v>9136</v>
      </c>
    </row>
    <row r="177" spans="1:6" x14ac:dyDescent="0.2">
      <c r="A177" s="26" t="s">
        <v>114</v>
      </c>
      <c r="B177" s="1">
        <v>5533</v>
      </c>
      <c r="C177" s="1"/>
      <c r="D177" s="15">
        <v>3465</v>
      </c>
      <c r="E177" s="117"/>
      <c r="F177" s="117">
        <v>8998</v>
      </c>
    </row>
    <row r="178" spans="1:6" x14ac:dyDescent="0.2">
      <c r="A178" s="26" t="s">
        <v>487</v>
      </c>
      <c r="B178" s="1">
        <v>8940</v>
      </c>
      <c r="C178" s="1"/>
      <c r="D178" s="15"/>
      <c r="E178" s="117"/>
      <c r="F178" s="117">
        <v>8940</v>
      </c>
    </row>
    <row r="179" spans="1:6" x14ac:dyDescent="0.2">
      <c r="A179" s="26" t="s">
        <v>103</v>
      </c>
      <c r="B179" s="1"/>
      <c r="C179" s="1">
        <v>2689</v>
      </c>
      <c r="D179" s="15">
        <v>5937</v>
      </c>
      <c r="E179" s="117"/>
      <c r="F179" s="117">
        <v>8626</v>
      </c>
    </row>
    <row r="180" spans="1:6" x14ac:dyDescent="0.2">
      <c r="A180" s="26" t="s">
        <v>110</v>
      </c>
      <c r="B180" s="1"/>
      <c r="C180" s="1">
        <v>4185</v>
      </c>
      <c r="D180" s="15">
        <v>4410</v>
      </c>
      <c r="E180" s="117"/>
      <c r="F180" s="117">
        <v>8595</v>
      </c>
    </row>
    <row r="181" spans="1:6" x14ac:dyDescent="0.2">
      <c r="A181" s="26" t="s">
        <v>484</v>
      </c>
      <c r="B181" s="1">
        <v>4343</v>
      </c>
      <c r="C181" s="1">
        <v>4119</v>
      </c>
      <c r="D181" s="15"/>
      <c r="E181" s="117"/>
      <c r="F181" s="117">
        <v>8462</v>
      </c>
    </row>
    <row r="182" spans="1:6" x14ac:dyDescent="0.2">
      <c r="A182" s="26" t="s">
        <v>105</v>
      </c>
      <c r="B182" s="1"/>
      <c r="C182" s="1">
        <v>2153</v>
      </c>
      <c r="D182" s="15">
        <v>5801</v>
      </c>
      <c r="E182" s="117"/>
      <c r="F182" s="117">
        <v>7954</v>
      </c>
    </row>
    <row r="183" spans="1:6" x14ac:dyDescent="0.2">
      <c r="A183" s="26" t="s">
        <v>109</v>
      </c>
      <c r="B183" s="1"/>
      <c r="C183" s="1">
        <v>2517</v>
      </c>
      <c r="D183" s="15">
        <v>4780</v>
      </c>
      <c r="E183" s="117"/>
      <c r="F183" s="117">
        <v>7297</v>
      </c>
    </row>
    <row r="184" spans="1:6" x14ac:dyDescent="0.2">
      <c r="A184" s="26" t="s">
        <v>101</v>
      </c>
      <c r="B184" s="1"/>
      <c r="C184" s="1"/>
      <c r="D184" s="15">
        <v>6891</v>
      </c>
      <c r="E184" s="117"/>
      <c r="F184" s="117">
        <v>6891</v>
      </c>
    </row>
    <row r="185" spans="1:6" x14ac:dyDescent="0.2">
      <c r="A185" s="26" t="s">
        <v>482</v>
      </c>
      <c r="B185" s="1">
        <v>6329</v>
      </c>
      <c r="C185" s="1"/>
      <c r="D185" s="15"/>
      <c r="E185" s="117"/>
      <c r="F185" s="117">
        <v>6329</v>
      </c>
    </row>
    <row r="186" spans="1:6" x14ac:dyDescent="0.2">
      <c r="A186" s="26" t="s">
        <v>490</v>
      </c>
      <c r="B186" s="1">
        <v>6098</v>
      </c>
      <c r="C186" s="1"/>
      <c r="D186" s="15"/>
      <c r="E186" s="117"/>
      <c r="F186" s="117">
        <v>6098</v>
      </c>
    </row>
    <row r="187" spans="1:6" x14ac:dyDescent="0.2">
      <c r="A187" s="26" t="s">
        <v>104</v>
      </c>
      <c r="B187" s="1"/>
      <c r="C187" s="1"/>
      <c r="D187" s="15">
        <v>5852</v>
      </c>
      <c r="E187" s="117"/>
      <c r="F187" s="117">
        <v>5852</v>
      </c>
    </row>
    <row r="188" spans="1:6" x14ac:dyDescent="0.2">
      <c r="A188" s="26" t="s">
        <v>108</v>
      </c>
      <c r="B188" s="1"/>
      <c r="C188" s="1"/>
      <c r="D188" s="15">
        <v>4926</v>
      </c>
      <c r="E188" s="117"/>
      <c r="F188" s="117">
        <v>4926</v>
      </c>
    </row>
    <row r="189" spans="1:6" x14ac:dyDescent="0.2">
      <c r="A189" s="26" t="s">
        <v>488</v>
      </c>
      <c r="B189" s="1">
        <v>4323</v>
      </c>
      <c r="C189" s="1"/>
      <c r="D189" s="15"/>
      <c r="E189" s="117"/>
      <c r="F189" s="117">
        <v>4323</v>
      </c>
    </row>
    <row r="190" spans="1:6" x14ac:dyDescent="0.2">
      <c r="A190" s="26" t="s">
        <v>111</v>
      </c>
      <c r="B190" s="1"/>
      <c r="C190" s="1"/>
      <c r="D190" s="15">
        <v>4222</v>
      </c>
      <c r="E190" s="117"/>
      <c r="F190" s="117">
        <v>4222</v>
      </c>
    </row>
    <row r="191" spans="1:6" x14ac:dyDescent="0.2">
      <c r="A191" s="26" t="s">
        <v>112</v>
      </c>
      <c r="B191" s="1"/>
      <c r="C191" s="1"/>
      <c r="D191" s="15">
        <v>4069</v>
      </c>
      <c r="E191" s="117"/>
      <c r="F191" s="117">
        <v>4069</v>
      </c>
    </row>
    <row r="192" spans="1:6" x14ac:dyDescent="0.2">
      <c r="A192" s="26" t="s">
        <v>113</v>
      </c>
      <c r="B192" s="1"/>
      <c r="C192" s="1"/>
      <c r="D192" s="15">
        <v>3971</v>
      </c>
      <c r="E192" s="117"/>
      <c r="F192" s="117">
        <v>3971</v>
      </c>
    </row>
    <row r="193" spans="1:6" x14ac:dyDescent="0.2">
      <c r="A193" s="26" t="s">
        <v>486</v>
      </c>
      <c r="B193" s="1">
        <v>3891</v>
      </c>
      <c r="C193" s="1"/>
      <c r="D193" s="15"/>
      <c r="E193" s="117"/>
      <c r="F193" s="117">
        <v>3891</v>
      </c>
    </row>
    <row r="194" spans="1:6" x14ac:dyDescent="0.2">
      <c r="A194" s="26" t="s">
        <v>483</v>
      </c>
      <c r="B194" s="1">
        <v>3782</v>
      </c>
      <c r="C194" s="1"/>
      <c r="D194" s="15"/>
      <c r="E194" s="117"/>
      <c r="F194" s="117">
        <v>3782</v>
      </c>
    </row>
    <row r="195" spans="1:6" x14ac:dyDescent="0.2">
      <c r="A195" s="26" t="s">
        <v>465</v>
      </c>
      <c r="B195" s="1"/>
      <c r="C195" s="1">
        <v>3534</v>
      </c>
      <c r="D195" s="15"/>
      <c r="E195" s="117"/>
      <c r="F195" s="117">
        <v>3534</v>
      </c>
    </row>
    <row r="196" spans="1:6" x14ac:dyDescent="0.2">
      <c r="A196" s="26" t="s">
        <v>485</v>
      </c>
      <c r="B196" s="1">
        <v>3491</v>
      </c>
      <c r="C196" s="1"/>
      <c r="D196" s="15"/>
      <c r="E196" s="117"/>
      <c r="F196" s="117">
        <v>3491</v>
      </c>
    </row>
    <row r="197" spans="1:6" x14ac:dyDescent="0.2">
      <c r="A197" s="26" t="s">
        <v>115</v>
      </c>
      <c r="B197" s="1"/>
      <c r="C197" s="1"/>
      <c r="D197" s="15">
        <v>3347</v>
      </c>
      <c r="E197" s="117"/>
      <c r="F197" s="117">
        <v>3347</v>
      </c>
    </row>
    <row r="198" spans="1:6" x14ac:dyDescent="0.2">
      <c r="A198" s="26" t="s">
        <v>480</v>
      </c>
      <c r="B198" s="1">
        <v>3234</v>
      </c>
      <c r="C198" s="1"/>
      <c r="D198" s="15"/>
      <c r="E198" s="117"/>
      <c r="F198" s="117">
        <v>3234</v>
      </c>
    </row>
    <row r="199" spans="1:6" x14ac:dyDescent="0.2">
      <c r="A199" s="26" t="s">
        <v>489</v>
      </c>
      <c r="B199" s="1">
        <v>3183</v>
      </c>
      <c r="C199" s="1"/>
      <c r="D199" s="15"/>
      <c r="E199" s="117"/>
      <c r="F199" s="117">
        <v>3183</v>
      </c>
    </row>
    <row r="200" spans="1:6" x14ac:dyDescent="0.2">
      <c r="A200" s="26" t="s">
        <v>467</v>
      </c>
      <c r="B200" s="1"/>
      <c r="C200" s="1">
        <v>2183</v>
      </c>
      <c r="D200" s="15"/>
      <c r="E200" s="117"/>
      <c r="F200" s="117">
        <v>2183</v>
      </c>
    </row>
    <row r="201" spans="1:6" x14ac:dyDescent="0.2">
      <c r="A201" s="26" t="s">
        <v>468</v>
      </c>
      <c r="B201" s="1"/>
      <c r="C201" s="1">
        <v>1908</v>
      </c>
      <c r="D201" s="15"/>
      <c r="E201" s="117"/>
      <c r="F201" s="117">
        <v>1908</v>
      </c>
    </row>
    <row r="202" spans="1:6" x14ac:dyDescent="0.2">
      <c r="A202" s="26" t="s">
        <v>56</v>
      </c>
      <c r="B202" s="1"/>
      <c r="C202" s="1"/>
      <c r="D202" s="15"/>
      <c r="E202" s="117"/>
      <c r="F202" s="117"/>
    </row>
    <row r="203" spans="1:6" x14ac:dyDescent="0.2">
      <c r="A203" s="26" t="s">
        <v>55</v>
      </c>
      <c r="B203" s="1">
        <v>116210</v>
      </c>
      <c r="C203" s="1">
        <v>89721</v>
      </c>
      <c r="D203" s="15">
        <v>123009</v>
      </c>
      <c r="E203" s="117"/>
      <c r="F203" s="117">
        <v>328940</v>
      </c>
    </row>
    <row r="204" spans="1:6" x14ac:dyDescent="0.2">
      <c r="D204"/>
      <c r="E204"/>
    </row>
    <row r="205" spans="1:6" x14ac:dyDescent="0.2">
      <c r="D205"/>
      <c r="E205"/>
    </row>
    <row r="206" spans="1:6" x14ac:dyDescent="0.2">
      <c r="D206"/>
      <c r="E206"/>
    </row>
    <row r="207" spans="1:6" x14ac:dyDescent="0.2">
      <c r="D207"/>
      <c r="E207"/>
    </row>
    <row r="208" spans="1:6" x14ac:dyDescent="0.2">
      <c r="D208"/>
      <c r="E208"/>
    </row>
    <row r="209" spans="4:5" x14ac:dyDescent="0.2">
      <c r="D209"/>
      <c r="E209"/>
    </row>
    <row r="210" spans="4:5" x14ac:dyDescent="0.2">
      <c r="D210"/>
      <c r="E210"/>
    </row>
    <row r="211" spans="4:5" x14ac:dyDescent="0.2">
      <c r="D211"/>
      <c r="E211"/>
    </row>
    <row r="212" spans="4:5" x14ac:dyDescent="0.2">
      <c r="D212"/>
      <c r="E212"/>
    </row>
    <row r="213" spans="4:5" x14ac:dyDescent="0.2">
      <c r="D213"/>
      <c r="E213"/>
    </row>
    <row r="214" spans="4:5" x14ac:dyDescent="0.2">
      <c r="D214"/>
      <c r="E214"/>
    </row>
    <row r="215" spans="4:5" x14ac:dyDescent="0.2">
      <c r="D215"/>
      <c r="E215"/>
    </row>
    <row r="216" spans="4:5" x14ac:dyDescent="0.2">
      <c r="D216"/>
      <c r="E216"/>
    </row>
    <row r="217" spans="4:5" x14ac:dyDescent="0.2">
      <c r="D217"/>
      <c r="E217"/>
    </row>
    <row r="218" spans="4:5" x14ac:dyDescent="0.2">
      <c r="D218"/>
      <c r="E218"/>
    </row>
    <row r="219" spans="4:5" x14ac:dyDescent="0.2">
      <c r="D219"/>
      <c r="E219"/>
    </row>
    <row r="220" spans="4:5" x14ac:dyDescent="0.2">
      <c r="D220"/>
      <c r="E220"/>
    </row>
    <row r="221" spans="4:5" x14ac:dyDescent="0.2">
      <c r="D221"/>
      <c r="E221"/>
    </row>
    <row r="222" spans="4:5" x14ac:dyDescent="0.2">
      <c r="D222"/>
      <c r="E222"/>
    </row>
    <row r="223" spans="4:5" x14ac:dyDescent="0.2">
      <c r="D223"/>
      <c r="E223"/>
    </row>
    <row r="224" spans="4:5" x14ac:dyDescent="0.2">
      <c r="D224"/>
      <c r="E224"/>
    </row>
    <row r="225" spans="4:5" x14ac:dyDescent="0.2">
      <c r="D225"/>
      <c r="E225"/>
    </row>
    <row r="226" spans="4:5" x14ac:dyDescent="0.2">
      <c r="D226"/>
      <c r="E226"/>
    </row>
    <row r="227" spans="4:5" x14ac:dyDescent="0.2">
      <c r="D227"/>
      <c r="E227"/>
    </row>
    <row r="228" spans="4:5" x14ac:dyDescent="0.2">
      <c r="D228"/>
      <c r="E228"/>
    </row>
    <row r="229" spans="4:5" x14ac:dyDescent="0.2">
      <c r="D229"/>
      <c r="E229"/>
    </row>
    <row r="230" spans="4:5" x14ac:dyDescent="0.2">
      <c r="D230"/>
      <c r="E230"/>
    </row>
    <row r="231" spans="4:5" x14ac:dyDescent="0.2">
      <c r="D231"/>
      <c r="E231"/>
    </row>
    <row r="232" spans="4:5" x14ac:dyDescent="0.2">
      <c r="D232"/>
      <c r="E232"/>
    </row>
    <row r="233" spans="4:5" x14ac:dyDescent="0.2">
      <c r="D233"/>
      <c r="E233"/>
    </row>
    <row r="234" spans="4:5" x14ac:dyDescent="0.2">
      <c r="D234"/>
      <c r="E234"/>
    </row>
    <row r="235" spans="4:5" x14ac:dyDescent="0.2">
      <c r="D235"/>
      <c r="E235"/>
    </row>
    <row r="236" spans="4:5" x14ac:dyDescent="0.2">
      <c r="D236"/>
      <c r="E236"/>
    </row>
    <row r="237" spans="4:5" x14ac:dyDescent="0.2">
      <c r="D237"/>
      <c r="E237"/>
    </row>
    <row r="238" spans="4:5" x14ac:dyDescent="0.2">
      <c r="D238"/>
      <c r="E238"/>
    </row>
    <row r="239" spans="4:5" x14ac:dyDescent="0.2">
      <c r="D239"/>
      <c r="E239"/>
    </row>
    <row r="240" spans="4:5" x14ac:dyDescent="0.2">
      <c r="D240"/>
      <c r="E240"/>
    </row>
    <row r="241" spans="4:5" x14ac:dyDescent="0.2">
      <c r="D241"/>
      <c r="E241"/>
    </row>
    <row r="242" spans="4:5" x14ac:dyDescent="0.2">
      <c r="D242"/>
      <c r="E242"/>
    </row>
    <row r="243" spans="4:5" x14ac:dyDescent="0.2">
      <c r="D243"/>
      <c r="E243"/>
    </row>
    <row r="244" spans="4:5" x14ac:dyDescent="0.2">
      <c r="D244"/>
      <c r="E244"/>
    </row>
    <row r="245" spans="4:5" x14ac:dyDescent="0.2">
      <c r="D245"/>
      <c r="E245"/>
    </row>
    <row r="246" spans="4:5" x14ac:dyDescent="0.2">
      <c r="D246"/>
      <c r="E246"/>
    </row>
    <row r="247" spans="4:5" x14ac:dyDescent="0.2">
      <c r="D247"/>
      <c r="E247"/>
    </row>
    <row r="248" spans="4:5" x14ac:dyDescent="0.2">
      <c r="D248"/>
      <c r="E248"/>
    </row>
    <row r="249" spans="4:5" x14ac:dyDescent="0.2">
      <c r="D249"/>
      <c r="E249"/>
    </row>
    <row r="250" spans="4:5" x14ac:dyDescent="0.2">
      <c r="D250"/>
      <c r="E250"/>
    </row>
    <row r="251" spans="4:5" x14ac:dyDescent="0.2">
      <c r="D251"/>
      <c r="E251"/>
    </row>
    <row r="252" spans="4:5" x14ac:dyDescent="0.2">
      <c r="D252"/>
      <c r="E252"/>
    </row>
    <row r="253" spans="4:5" x14ac:dyDescent="0.2">
      <c r="D253"/>
      <c r="E253"/>
    </row>
    <row r="254" spans="4:5" x14ac:dyDescent="0.2">
      <c r="D254"/>
      <c r="E254"/>
    </row>
    <row r="255" spans="4:5" x14ac:dyDescent="0.2">
      <c r="D255"/>
      <c r="E255"/>
    </row>
    <row r="256" spans="4:5" x14ac:dyDescent="0.2">
      <c r="D256"/>
      <c r="E256"/>
    </row>
    <row r="257" spans="1:5" x14ac:dyDescent="0.2">
      <c r="D257"/>
      <c r="E257"/>
    </row>
    <row r="258" spans="1:5" x14ac:dyDescent="0.2">
      <c r="D258"/>
      <c r="E258"/>
    </row>
    <row r="259" spans="1:5" x14ac:dyDescent="0.2">
      <c r="D259"/>
      <c r="E259"/>
    </row>
    <row r="260" spans="1:5" x14ac:dyDescent="0.2">
      <c r="D260"/>
      <c r="E260"/>
    </row>
    <row r="262" spans="1:5" s="48" customFormat="1" x14ac:dyDescent="0.2">
      <c r="D262" s="131"/>
      <c r="E262" s="116"/>
    </row>
    <row r="263" spans="1:5" x14ac:dyDescent="0.2">
      <c r="A263" s="25" t="s">
        <v>68</v>
      </c>
      <c r="B263" s="26">
        <v>2024</v>
      </c>
    </row>
    <row r="264" spans="1:5" x14ac:dyDescent="0.2">
      <c r="A264" s="25" t="s">
        <v>7</v>
      </c>
      <c r="B264" t="s">
        <v>7</v>
      </c>
    </row>
    <row r="266" spans="1:5" x14ac:dyDescent="0.2">
      <c r="A266" s="25" t="s">
        <v>54</v>
      </c>
      <c r="B266" t="s">
        <v>72</v>
      </c>
    </row>
    <row r="267" spans="1:5" x14ac:dyDescent="0.2">
      <c r="A267" s="26" t="s">
        <v>96</v>
      </c>
      <c r="B267">
        <v>1</v>
      </c>
    </row>
    <row r="268" spans="1:5" x14ac:dyDescent="0.2">
      <c r="A268" s="26" t="s">
        <v>99</v>
      </c>
      <c r="B268">
        <v>1</v>
      </c>
    </row>
    <row r="269" spans="1:5" x14ac:dyDescent="0.2">
      <c r="A269" s="26" t="s">
        <v>103</v>
      </c>
      <c r="B269">
        <v>1</v>
      </c>
    </row>
    <row r="270" spans="1:5" x14ac:dyDescent="0.2">
      <c r="A270" s="26" t="s">
        <v>107</v>
      </c>
      <c r="B270">
        <v>1</v>
      </c>
    </row>
    <row r="271" spans="1:5" x14ac:dyDescent="0.2">
      <c r="A271" s="26" t="s">
        <v>100</v>
      </c>
      <c r="B271">
        <v>1</v>
      </c>
    </row>
    <row r="272" spans="1:5" x14ac:dyDescent="0.2">
      <c r="A272" s="26" t="s">
        <v>109</v>
      </c>
      <c r="B272">
        <v>1</v>
      </c>
    </row>
    <row r="273" spans="1:2" x14ac:dyDescent="0.2">
      <c r="A273" s="26" t="s">
        <v>110</v>
      </c>
      <c r="B273">
        <v>1</v>
      </c>
    </row>
    <row r="274" spans="1:2" x14ac:dyDescent="0.2">
      <c r="A274" s="26" t="s">
        <v>105</v>
      </c>
      <c r="B274">
        <v>1</v>
      </c>
    </row>
    <row r="275" spans="1:2" x14ac:dyDescent="0.2">
      <c r="A275" s="26" t="s">
        <v>102</v>
      </c>
      <c r="B275">
        <v>1</v>
      </c>
    </row>
    <row r="276" spans="1:2" x14ac:dyDescent="0.2">
      <c r="A276" s="26" t="s">
        <v>98</v>
      </c>
      <c r="B276">
        <v>1</v>
      </c>
    </row>
    <row r="277" spans="1:2" x14ac:dyDescent="0.2">
      <c r="A277" s="26" t="s">
        <v>106</v>
      </c>
      <c r="B277">
        <v>1</v>
      </c>
    </row>
    <row r="278" spans="1:2" x14ac:dyDescent="0.2">
      <c r="A278" s="26" t="s">
        <v>112</v>
      </c>
      <c r="B278">
        <v>1</v>
      </c>
    </row>
    <row r="279" spans="1:2" x14ac:dyDescent="0.2">
      <c r="A279" s="26" t="s">
        <v>97</v>
      </c>
      <c r="B279">
        <v>1</v>
      </c>
    </row>
    <row r="280" spans="1:2" x14ac:dyDescent="0.2">
      <c r="A280" s="26" t="s">
        <v>101</v>
      </c>
      <c r="B280">
        <v>1</v>
      </c>
    </row>
    <row r="281" spans="1:2" x14ac:dyDescent="0.2">
      <c r="A281" s="26" t="s">
        <v>95</v>
      </c>
      <c r="B281">
        <v>1</v>
      </c>
    </row>
    <row r="282" spans="1:2" x14ac:dyDescent="0.2">
      <c r="A282" s="26" t="s">
        <v>55</v>
      </c>
      <c r="B282">
        <v>15</v>
      </c>
    </row>
  </sheetData>
  <autoFilter ref="A1:E154" xr:uid="{6CD69F80-F9B4-8A4D-B96A-3ABC3248D490}"/>
  <sortState xmlns:xlrd2="http://schemas.microsoft.com/office/spreadsheetml/2017/richdata2" ref="A2:F64">
    <sortCondition ref="A2:A64"/>
    <sortCondition ref="E2:E6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3</vt:i4>
      </vt:variant>
    </vt:vector>
  </HeadingPairs>
  <TitlesOfParts>
    <vt:vector size="8" baseType="lpstr">
      <vt:lpstr>Resumo</vt:lpstr>
      <vt:lpstr>Fontes</vt:lpstr>
      <vt:lpstr>Votos Nominais</vt:lpstr>
      <vt:lpstr>Partidos</vt:lpstr>
      <vt:lpstr>Eleitos 2016 a 2024</vt:lpstr>
      <vt:lpstr>Chart1</vt:lpstr>
      <vt:lpstr>Chart2</vt:lpstr>
      <vt:lpstr>Chart3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Teixeira</dc:creator>
  <cp:lastModifiedBy>Carlos Teixeira</cp:lastModifiedBy>
  <dcterms:created xsi:type="dcterms:W3CDTF">2024-10-07T21:19:04Z</dcterms:created>
  <dcterms:modified xsi:type="dcterms:W3CDTF">2024-10-28T22:25:24Z</dcterms:modified>
</cp:coreProperties>
</file>